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6" windowWidth="15480" windowHeight="9660" firstSheet="13" activeTab="22"/>
  </bookViews>
  <sheets>
    <sheet name="COXH - Hyet - 1995" sheetId="1" r:id="rId1"/>
    <sheet name="FMNT - Hyet - 1995" sheetId="2" r:id="rId2"/>
    <sheet name="HIGH - Hyet - 1995" sheetId="3" r:id="rId3"/>
    <sheet name="WCRS - Hyet - 1995" sheetId="4" r:id="rId4"/>
    <sheet name="STRE - Hyet - 1995" sheetId="5" r:id="rId5"/>
    <sheet name="LOST - Hyet - 1995" sheetId="6" r:id="rId6"/>
    <sheet name="PORC - Hyet - 1995" sheetId="7" r:id="rId7"/>
    <sheet name="SRAC - Hyet - 1995" sheetId="8" r:id="rId8"/>
    <sheet name="CHAP - Hyet - 1995" sheetId="9" r:id="rId9"/>
    <sheet name="WILL - Hyet - 1995" sheetId="10" r:id="rId10"/>
    <sheet name="BEAU - Hyet - 1995" sheetId="11" r:id="rId11"/>
    <sheet name="WCAS - Hyet - 1995" sheetId="12" r:id="rId12"/>
    <sheet name="CHIE - Hyet - 1995" sheetId="13" r:id="rId13"/>
    <sheet name="AKAM - Hyet - 1995" sheetId="14" r:id="rId14"/>
    <sheet name="SPIO - 1995" sheetId="15" r:id="rId15"/>
    <sheet name="CSRS - 1995" sheetId="16" r:id="rId16"/>
    <sheet name="GOAT - 1995" sheetId="17" r:id="rId17"/>
    <sheet name="Sheet6" sheetId="18" r:id="rId18"/>
    <sheet name="GARD - 1995" sheetId="19" r:id="rId19"/>
    <sheet name="Sheet2" sheetId="20" r:id="rId20"/>
    <sheet name="Summary (2)" sheetId="21" r:id="rId21"/>
    <sheet name="Summary" sheetId="22" r:id="rId22"/>
    <sheet name="All Rain Plot" sheetId="23" r:id="rId23"/>
  </sheets>
  <externalReferences>
    <externalReference r:id="rId26"/>
  </externalReferences>
  <definedNames>
    <definedName name="Extreme_90">#REF!</definedName>
  </definedNames>
  <calcPr fullCalcOnLoad="1"/>
</workbook>
</file>

<file path=xl/sharedStrings.xml><?xml version="1.0" encoding="utf-8"?>
<sst xmlns="http://schemas.openxmlformats.org/spreadsheetml/2006/main" count="1524" uniqueCount="279">
  <si>
    <t>Year</t>
  </si>
  <si>
    <t>Month</t>
  </si>
  <si>
    <t>Day</t>
  </si>
  <si>
    <t>Hour</t>
  </si>
  <si>
    <t>Date Code</t>
  </si>
  <si>
    <t>00 COXH</t>
  </si>
  <si>
    <t>I</t>
  </si>
  <si>
    <t>I cum</t>
  </si>
  <si>
    <t>Section</t>
  </si>
  <si>
    <t>tst</t>
  </si>
  <si>
    <t>tend</t>
  </si>
  <si>
    <t>sum(d)</t>
  </si>
  <si>
    <t>sum(d*t)</t>
  </si>
  <si>
    <t>start date</t>
  </si>
  <si>
    <t>end date</t>
  </si>
  <si>
    <t>cent date</t>
  </si>
  <si>
    <t>duration</t>
  </si>
  <si>
    <t>Total</t>
  </si>
  <si>
    <t>Sharp Peak</t>
  </si>
  <si>
    <t>00 FMNT</t>
  </si>
  <si>
    <t>00 HIGH            71.0WDR        3.0WSR        9.5ATR         80HUR</t>
  </si>
  <si>
    <t>00 HIGH            85.0WDR        4.0WSR        8.1ATR        100HUR</t>
  </si>
  <si>
    <t>00 HIGH           332.0WDR        7.0WSR        8.5ATR         96HUR</t>
  </si>
  <si>
    <t>00 HIGH           332.0WDR        9.0WSR        8.5ATR        100HUR</t>
  </si>
  <si>
    <t>00 HIGH           318.0WDR        9.0WSR        8.5ATR        100HUR</t>
  </si>
  <si>
    <t>00 HIGH            15.0WDR        7.0WSR        8.8ATR         96HUR</t>
  </si>
  <si>
    <t>00 HIGH           266.0WDR        6.0WSR        9.2ATR         98HUR</t>
  </si>
  <si>
    <t>00 HIGH            15.0WDR        7.0WSR        8.8ATR         98HUR</t>
  </si>
  <si>
    <t>00 HIGH           317.0WDR        9.0WSR        8.1ATR        100HUR</t>
  </si>
  <si>
    <t>00 HIGH           329.0WDR       11.0WSR        8.1ATR         96HUR</t>
  </si>
  <si>
    <t>00 HIGH           273.0WDR        8.0WSR        7.8ATR         96HUR</t>
  </si>
  <si>
    <t>00 HIGH           161.0WDR        7.0WSR        8.8ATR         92HUR</t>
  </si>
  <si>
    <t>00 HIGH            79.0WDR        3.0WSR        8.8ATR         88HUR</t>
  </si>
  <si>
    <t>00 HIGH           178.0WDR        6.0WSR        9.2ATR         92HUR</t>
  </si>
  <si>
    <t>00 HIGH           249.0WDR        6.0WSR        9.2ATR         88HUR</t>
  </si>
  <si>
    <t>00 HIGH           235.0WDR        7.0WSR        8.5ATR        100HUR</t>
  </si>
  <si>
    <t>00 HIGH           327.0WDR        2.0WSR        8.1ATR         94HUR</t>
  </si>
  <si>
    <t>00 HIGH           324.0WDR        4.0WSR        7.1ATR         90HUR</t>
  </si>
  <si>
    <t>00 HIGH           356.0WDR        8.0WSR        5.7ATR         98HUR</t>
  </si>
  <si>
    <t>00 HIGH           314.0WDR       13.0WSR        5.3ATR         98HUR</t>
  </si>
  <si>
    <t>00 HIGH             1.0WDR       10.0WSR        6.4ATR         90HUR</t>
  </si>
  <si>
    <t>00 HIGH            42.0WDR       16.0WSR        7.8ATR         73HUR</t>
  </si>
  <si>
    <t>00 HIGH           271.0WDR        8.0WSR        6.7ATR         65HUR</t>
  </si>
  <si>
    <t>00 HIGH           124.0WDR       12.0WSR        6.4ATR         59HUR</t>
  </si>
  <si>
    <t>00 HIGH            18.0WDR       13.0WSR        6.0ATR         65HUR</t>
  </si>
  <si>
    <t>00 HIGH           252.0WDR       10.0WSR        6.0ATR         61HUR</t>
  </si>
  <si>
    <t>00 HIGH            45.0WDR        7.0WSR        6.0ATR         53HUR</t>
  </si>
  <si>
    <t>00 HIGH            90.0WDR       10.0WSR        5.3ATR         69HUR</t>
  </si>
  <si>
    <t>00 HIGH           115.0WDR       10.0WSR        2.8ATR         86HUR</t>
  </si>
  <si>
    <t>00 HIGH           139.0WDR       15.0WSR        2.1ATR         98HUR</t>
  </si>
  <si>
    <t>00 HIGH           155.0WDR       15.0WSR        1.8ATR        100HUR</t>
  </si>
  <si>
    <t>00 HIGH           152.0WDR       17.0WSR        1.8ATR         98HUR</t>
  </si>
  <si>
    <t>00 HIGH           165.0WDR       13.0WSR        2.1ATR         98HUR</t>
  </si>
  <si>
    <t>00 HIGH           144.0WDR       14.0WSR        2.8ATR         86HUR</t>
  </si>
  <si>
    <t>00 HIGH           204.0WDR       14.0WSR        3.2ATR         84HUR</t>
  </si>
  <si>
    <t>00 HIGH           117.0WDR       17.0WSR        3.2ATR         92HUR</t>
  </si>
  <si>
    <t>00 HIGH           121.0WDR       17.0WSR        2.8ATR         84HUR</t>
  </si>
  <si>
    <t>00 HIGH           152.0WDR       18.0WSR        3.5ATR         80HUR</t>
  </si>
  <si>
    <t>00 HIGH           196.0WDR        6.0WSR        4.6ATR         76HUR</t>
  </si>
  <si>
    <t>00 HIGH           158.0WDR       17.0WSR        4.9ATR         75HUR</t>
  </si>
  <si>
    <t>00 HIGH           183.0WDR       11.0WSR        5.3ATR         71HUR</t>
  </si>
  <si>
    <t>00 HIGH           155.0WDR       14.0WSR        5.3ATR         75HUR</t>
  </si>
  <si>
    <t>00 HIGH           172.0WDR        9.0WSR        4.9ATR         75HUR</t>
  </si>
  <si>
    <t>00 HIGH           155.0WDR       12.0WSR        4.2ATR         76HUR</t>
  </si>
  <si>
    <t>00 HIGH           148.0WDR        5.0WSR        3.9ATR         76HUR</t>
  </si>
  <si>
    <t>00 HIGH           324.0WDR        0.0WSR        3.2ATR         84HUR</t>
  </si>
  <si>
    <t>00 HIGH           325.0WDR        1.0WSR        1.8ATR         96HUR</t>
  </si>
  <si>
    <t>00 HIGH           311.0WDR        1.0WSR        1.1ATR         96HUR</t>
  </si>
  <si>
    <t>00 HIGH           313.0WDR        3.0WSR        0.7ATR         96HUR</t>
  </si>
  <si>
    <t>00 WCRS           229.0WDR        2.0WSR       11.1ATR         94HUR</t>
  </si>
  <si>
    <t>00 WCRS           341.0WDR        3.0WSR       10.4ATR         96HUR</t>
  </si>
  <si>
    <t>00 WCRS           285.0WDR        9.0WSR        9.9ATR         97HUR</t>
  </si>
  <si>
    <t>00 WCRS           353.0WDR        5.0WSR        9.9ATR         96HUR</t>
  </si>
  <si>
    <t>00 WCRS            28.0WDR        3.0WSR        9.9ATR         98HUR</t>
  </si>
  <si>
    <t>00 WCRS            11.0WDR        7.0WSR        9.9ATR         99HUR</t>
  </si>
  <si>
    <t>00 WCRS           122.0WDR        1.0WSR        9.8ATR        100HUR</t>
  </si>
  <si>
    <t>00 WCRS             8.0WDR       14.0WSR        9.5ATR         99HUR</t>
  </si>
  <si>
    <t>00 WCRS           337.0WDR       12.0WSR        8.5ATR         97HUR</t>
  </si>
  <si>
    <t>00 WCRS           300.0WDR       12.0WSR        8.3ATR        100HUR</t>
  </si>
  <si>
    <t>00 WCRS           344.0WDR       14.0WSR        8.3ATR        100HUR</t>
  </si>
  <si>
    <t>00 WCRS           321.0WDR       16.0WSR        8.5ATR         99HUR</t>
  </si>
  <si>
    <t>00 WCRS           319.0WDR       10.0WSR        8.2ATR        100HUR</t>
  </si>
  <si>
    <t>00 WCRS           329.0WDR       14.0WSR        8.4ATR        100HUR</t>
  </si>
  <si>
    <t>00 WCRS           270.0WDR       15.0WSR        8.6ATR        100HUR</t>
  </si>
  <si>
    <t>00 WCRS             7.0WDR       29.0WSR        8.6ATR         98HUR</t>
  </si>
  <si>
    <t>00 WCRS           318.0WDR       18.0WSR        7.4ATR        100HUR</t>
  </si>
  <si>
    <t>00 WCRS           351.0WDR       27.0WSR        7.2ATR         99HUR</t>
  </si>
  <si>
    <t>00 WCRS            31.0WDR       16.0WSR        6.5ATR        100HUR</t>
  </si>
  <si>
    <t>00 WCRS           285.0WDR        8.0WSR        6.9ATR         98HUR</t>
  </si>
  <si>
    <t>00 WCRS             6.0WDR       21.0WSR        8.2ATR         97HUR</t>
  </si>
  <si>
    <t>00 WCRS            22.0WDR       13.0WSR        8.1ATR         94HUR</t>
  </si>
  <si>
    <t>00 WCRS           343.0WDR       13.0WSR        7.0ATR         92HUR</t>
  </si>
  <si>
    <t>00 WCRS           174.0WDR       14.0WSR        6.1ATR         87HUR</t>
  </si>
  <si>
    <t>00 WCRS            43.0WDR        6.0WSR        5.1ATR         90HUR</t>
  </si>
  <si>
    <t>00 WCRS           310.0WDR       11.0WSR        4.7ATR         88HUR</t>
  </si>
  <si>
    <t>00 WCRS           349.0WDR        9.0WSR        4.3ATR         94HUR</t>
  </si>
  <si>
    <t>00 WCRS            28.0WDR        9.0WSR        2.6ATR         95HUR</t>
  </si>
  <si>
    <t>00 WCRS            12.0WDR        8.0WSR        2.8ATR         97HUR</t>
  </si>
  <si>
    <t>00 WCRS           352.0WDR        5.0WSR        2.4ATR         97HUR</t>
  </si>
  <si>
    <t>00 WCRS             9.0WDR        6.0WSR        2.3ATR         97HUR</t>
  </si>
  <si>
    <t>00 WCRS            30.0WDR        4.0WSR        2.0ATR         93HUR</t>
  </si>
  <si>
    <t>00 WCRS           354.0WDR        2.0WSR        2.2ATR         96HUR</t>
  </si>
  <si>
    <t>00 WCRS            13.0WDR        2.0WSR        2.9ATR         91HUR</t>
  </si>
  <si>
    <t>00 WCRS            68.0WDR        0.0WSR        2.3ATR         92HUR</t>
  </si>
  <si>
    <t>00 WCRS            27.0WDR        5.0WSR        3.1ATR         93HUR</t>
  </si>
  <si>
    <t>00 WCRS            26.0WDR        2.0WSR        4.1ATR         88HUR</t>
  </si>
  <si>
    <t>00 WCRS             5.0WDR        3.0WSR        4.9ATR         86HUR</t>
  </si>
  <si>
    <t>00 WCRS            39.0WDR        4.0WSR        6.0ATR         72HUR</t>
  </si>
  <si>
    <t>00 WCRS            40.0WDR       12.0WSR        5.6ATR         79HUR</t>
  </si>
  <si>
    <t>00 WCRS            29.0WDR        6.0WSR        6.7ATR         66HUR</t>
  </si>
  <si>
    <t>00 WCRS            11.0WDR        6.0WSR        6.3ATR         72HUR</t>
  </si>
  <si>
    <t>00 WCRS            31.0WDR        9.0WSR        5.9ATR         71HUR</t>
  </si>
  <si>
    <t>00 WCRS           124.0WDR        3.0WSR        4.9ATR         84HUR</t>
  </si>
  <si>
    <t>00 WCRS            39.0WDR        0.0WSR        5.1ATR         82HUR</t>
  </si>
  <si>
    <t>00 WCRS           247.0WDR        0.0WSR        4.3ATR         92HUR</t>
  </si>
  <si>
    <t>00 WCRS           345.0WDR        1.0WSR        3.7ATR         96HUR</t>
  </si>
  <si>
    <t>00 WCRS           240.0WDR        5.0WSR        3.2ATR         97HUR</t>
  </si>
  <si>
    <t>00 WCRS           266.0WDR        4.0WSR        2.2ATR         98HUR</t>
  </si>
  <si>
    <t>00 STRE</t>
  </si>
  <si>
    <t>00 LOST           0.000DYR      0.000DYM</t>
  </si>
  <si>
    <t>00 PORC</t>
  </si>
  <si>
    <t>00 CHAP</t>
  </si>
  <si>
    <t>00 SRAC</t>
  </si>
  <si>
    <t>00 WILL</t>
  </si>
  <si>
    <t>BEAU</t>
  </si>
  <si>
    <t>BEAU          -</t>
  </si>
  <si>
    <t>00 WCAS</t>
  </si>
  <si>
    <t>00 CHIE</t>
  </si>
  <si>
    <t>Gauge</t>
  </si>
  <si>
    <t>Start Time</t>
  </si>
  <si>
    <t>Duration</t>
  </si>
  <si>
    <t>Centroid</t>
  </si>
  <si>
    <t>Depth</t>
  </si>
  <si>
    <t>AKAM</t>
  </si>
  <si>
    <t>CHIE</t>
  </si>
  <si>
    <t>WCAS</t>
  </si>
  <si>
    <t>WILL</t>
  </si>
  <si>
    <t>CHAP</t>
  </si>
  <si>
    <t>SRAC</t>
  </si>
  <si>
    <t>PORC</t>
  </si>
  <si>
    <t>LOST</t>
  </si>
  <si>
    <t>STRE</t>
  </si>
  <si>
    <t>WCRS</t>
  </si>
  <si>
    <t>HIGH</t>
  </si>
  <si>
    <t>FMNT</t>
  </si>
  <si>
    <t>COXH</t>
  </si>
  <si>
    <t>AVG</t>
  </si>
  <si>
    <t>St Dev</t>
  </si>
  <si>
    <t>MIN</t>
  </si>
  <si>
    <t>MAX</t>
  </si>
  <si>
    <t>Range</t>
  </si>
  <si>
    <t>Average Cumulative Rainfall Event</t>
  </si>
  <si>
    <t>Time</t>
  </si>
  <si>
    <t>Rain</t>
  </si>
  <si>
    <t>Max Hourly</t>
  </si>
  <si>
    <t>Max Hourly (Av for 3)</t>
  </si>
  <si>
    <t>Max Hourly (Av for 6)</t>
  </si>
  <si>
    <t>SPIO</t>
  </si>
  <si>
    <t>4441B794</t>
  </si>
  <si>
    <t>ROCK</t>
  </si>
  <si>
    <t>4441C104</t>
  </si>
  <si>
    <t>GARD</t>
  </si>
  <si>
    <t>13.0WSR      202.5WDR     4320.0IRR     4320.0ORR</t>
  </si>
  <si>
    <t>PRR</t>
  </si>
  <si>
    <t>14.0WSR      202.5WDR     4320.0IRR     4320.0ORR</t>
  </si>
  <si>
    <t>17.0WSR      225.0WDR     4320.0IRR     4320.0ORR</t>
  </si>
  <si>
    <t>11.0WSR      225.0WDR     4320.0IRR     4320.0ORR</t>
  </si>
  <si>
    <t>PRE</t>
  </si>
  <si>
    <t>6.0WSR        0.0WDR     4320.0IRR     4320.0ORR</t>
  </si>
  <si>
    <t>7.0WSR       45.0WDR     4320.0IRR     4320.0ORR</t>
  </si>
  <si>
    <t>8.0WSR        0.0WDR     4320.0IRR     4104.0ORR</t>
  </si>
  <si>
    <t>6.0WSR       22.5WDR     4320.0IRR     4248.0ORR</t>
  </si>
  <si>
    <t>17.0WSR       45.0WDR     4320.0IRR     4284.0ORR</t>
  </si>
  <si>
    <t>24.0WSR       45.0WDR     4320.0IRR     3780.0ORR</t>
  </si>
  <si>
    <t>20.0WSR       45.0WDR     4320.0IRR     4320.0ORR</t>
  </si>
  <si>
    <t>26.0WSR       45.0WDR     4320.0IRR     4320.0ORR</t>
  </si>
  <si>
    <t>9.0WSR       22.5WDR     4320.0IRR     4320.0ORR</t>
  </si>
  <si>
    <t>28.0WSR       22.5WDR     4320.0IRR     4320.0ORR</t>
  </si>
  <si>
    <t>26.0WSR       22.5WDR     4320.0IRR     4320.0ORR</t>
  </si>
  <si>
    <t>20.0WSR       22.5WDR     4320.0IRR     4320.0ORR</t>
  </si>
  <si>
    <t>21.0WSR       22.5WDR     4320.0IRR     4320.0ORR</t>
  </si>
  <si>
    <t>23.0WSR       22.5WDR     4320.0IRR     4320.0ORR</t>
  </si>
  <si>
    <t>15.0WSR       22.5WDR     4320.0IRR     4320.0ORR</t>
  </si>
  <si>
    <t>4442A3EC</t>
  </si>
  <si>
    <t>GOAT</t>
  </si>
  <si>
    <t>PRS</t>
  </si>
  <si>
    <t>4443B260</t>
  </si>
  <si>
    <t>CSRS</t>
  </si>
  <si>
    <t>230.0WDR        7.0WSR        8.5ATR         86HUR</t>
  </si>
  <si>
    <t>203.0WDR        8.0WSR        8.1ATR         90HUR</t>
  </si>
  <si>
    <t>190.0WDR        6.0WSR        7.4ATR         98HUR</t>
  </si>
  <si>
    <t>183.0WDR        7.0WSR        7.1ATR        100HUR</t>
  </si>
  <si>
    <t>196.0WDR        9.0WSR        6.7ATR        100HUR</t>
  </si>
  <si>
    <t>196.0WDR        9.0WSR        6.4ATR        100HUR</t>
  </si>
  <si>
    <t>196.0WDR       10.0WSR        6.4ATR        100HUR</t>
  </si>
  <si>
    <t>230.0WDR        6.0WSR        5.7ATR        100HUR</t>
  </si>
  <si>
    <t>176.0WDR        2.0WSR        5.3ATR        100HUR</t>
  </si>
  <si>
    <t>203.0WDR        7.0WSR        6.0ATR        100HUR</t>
  </si>
  <si>
    <t>163.0WDR       12.0WSR        6.7ATR        100HUR</t>
  </si>
  <si>
    <t>325.0WDR        6.0WSR        9.9ATR        100HUR</t>
  </si>
  <si>
    <t>13.0WDR       20.0WSR        9.2ATR        100HUR</t>
  </si>
  <si>
    <t>27.0WDR       13.0WSR        9.2ATR        100HUR</t>
  </si>
  <si>
    <t>54.0WDR       28.0WSR        9.5ATR        100HUR</t>
  </si>
  <si>
    <t>20.0WDR       22.0WSR        9.5ATR        100HUR</t>
  </si>
  <si>
    <t>27.0WDR       29.0WSR        8.5ATR        100HUR</t>
  </si>
  <si>
    <t>346.0WDR       27.0WSR        7.8ATR        100HUR</t>
  </si>
  <si>
    <t>13.0WDR       26.0WSR        7.4ATR        100HUR</t>
  </si>
  <si>
    <t>122.0WDR       13.0WSR        6.0ATR        100HUR</t>
  </si>
  <si>
    <t>47.0WDR       23.0WSR        6.4ATR        100HUR</t>
  </si>
  <si>
    <t>61.0WDR       19.0WSR        6.7ATR        100HUR</t>
  </si>
  <si>
    <t>41.0WDR       29.0WSR        6.0ATR        100HUR</t>
  </si>
  <si>
    <t>27.0WDR       23.0WSR        5.7ATR        100HUR</t>
  </si>
  <si>
    <t>34.0WDR       27.0WSR        5.7ATR        100HUR</t>
  </si>
  <si>
    <t>13.0WDR       23.0WSR        4.6ATR         96HUR</t>
  </si>
  <si>
    <t>27.0WDR       17.0WSR        4.2ATR         96HUR</t>
  </si>
  <si>
    <t>81.0WDR       17.0WSR        3.2ATR         94HUR</t>
  </si>
  <si>
    <t>27.0WDR       18.0WSR        2.8ATR         92HUR</t>
  </si>
  <si>
    <t>47.0WDR       12.0WSR        2.8ATR         90HUR</t>
  </si>
  <si>
    <t>41.0WDR       11.0WSR        2.5ATR         94HUR</t>
  </si>
  <si>
    <t>PRS       12.2VBR        3.9ATR        0.0PCM          0STM          0SSM     @@ @ @SQM</t>
  </si>
  <si>
    <t>PRS       12.2VBR        3.2ATR        0.0PCM       3110STR         45SSR     +3 N NSQR</t>
  </si>
  <si>
    <t>PRS       12.2VBR        3.3ATR        0.0PCM          0STM          0SSM     @@ @ @SQM</t>
  </si>
  <si>
    <t>PRS       12.2VBR        4.4ATR        0.0PCM          0STM          0SSM     @@ @ @SQM</t>
  </si>
  <si>
    <t>PRS       12.2VBR        5.4ATR        0.0PCM       3110STR         41SSR     +3 N NSQR</t>
  </si>
  <si>
    <t>PRS       12.2VBR        5.1ATR        0.0PCM          0STM          0SSM     @@ @ @SQM</t>
  </si>
  <si>
    <t>PRS       12.2VBR        4.9ATR        0.0PCM          0STM          0SSM     @@ @ @SQM</t>
  </si>
  <si>
    <t>PRS       12.2VBR        5.6ATR        0.0PCM       3110STR         42SSR     +3 N NSQR</t>
  </si>
  <si>
    <t>PRS       12.2VBR        5.6ATR        0.0PCM          0STM          0SSM     @@ @ @SQM</t>
  </si>
  <si>
    <t>PRS       12.2VBR        6.0ATR        0.0PCM          0STM          0SSM     @@ @ @SQM</t>
  </si>
  <si>
    <t>PRS       12.2VBR        5.8ATR        0.0PCM       3110STR         40SSR     +3 N NSQR</t>
  </si>
  <si>
    <t>PRS       12.2VBR        6.8ATR        0.0PCM          0STM          0SSM     @@ @ @SQM</t>
  </si>
  <si>
    <t>PRS       12.3VBR        6.6ATR        0.0PCM          0STM          0SSM     @@ @ @SQM</t>
  </si>
  <si>
    <t>PRS       12.3VBR        6.5ATR        0.0PCM       3110STR         40SSR     +3 N NSQR</t>
  </si>
  <si>
    <t>PRS       12.1VBR        6.4ATR        0.0PCM          0STM          0SSM     @@ @ @SQM</t>
  </si>
  <si>
    <t>PRS       12.3VBR        5.5ATR        0.0PCM          0STM          0SSM     @@ @ @SQM</t>
  </si>
  <si>
    <t>PRS       12.1VBR        4.5ATR        0.0PCM       3110STR         41SSR     +3 N NSQR</t>
  </si>
  <si>
    <t>PRS       12.2VBR        3.8ATR        0.0PCM          0STM          0SSM     @@ @ @SQM</t>
  </si>
  <si>
    <t>PRS       12.2VBR        2.7ATR        0.0PCM          0STM          0SSM     @@ @ @SQM</t>
  </si>
  <si>
    <t>PRS       12.2VBR        1.9ATR        0.0PCM       3110STR         41SSR     +3 N NSQR</t>
  </si>
  <si>
    <t>PRS       12.2VBR        1.2ATR        0.0PCM          0STM          0SSM     @@ @ @SQM</t>
  </si>
  <si>
    <t>PRS       12.2VBR        0.0ATR        0.0PCM       3110STR         42SSR     +3 N NSQR</t>
  </si>
  <si>
    <t>PRS       12.2VBR        0.0ATR        0.0PCM          0STM          0SSM     @@ @ @SQM</t>
  </si>
  <si>
    <t>PRS       12.2VBR       -0.1ATR        0.0PCM          0STM          0SSM     @@ @ @SQM</t>
  </si>
  <si>
    <t>PRS       12.2VBR       -0.4ATR        0.0PCM       3110STR         44SSR     +3 N NSQR</t>
  </si>
  <si>
    <t>PRS       12.2VBR       -0.5ATR        0.0PCM          0STM          0SSM     @@ @ @SQM</t>
  </si>
  <si>
    <t>PRS       12.2VBR       -1.1ATR        0.0PCM          0STM          0SSM     @@ @ @SQM</t>
  </si>
  <si>
    <t>PRS       12.2VBR       -1.6ATR        0.0PCM       3110STR         40SSR     +3 N NSQR</t>
  </si>
  <si>
    <t>PRE       12.2VBR       -1.6ATR        0.0PCM          0STM          0SSM     @@ @ @SQM</t>
  </si>
  <si>
    <t>PRE       12.2VBR       -2.1ATR        0.0PCM          0STM          0SSM     @@ @ @SQM</t>
  </si>
  <si>
    <t>PRR       12.5VBR        1.0ITR        7.6ATR        100HUR          0STM          0SSM     @@ @ @SQM</t>
  </si>
  <si>
    <t>PRR       12.5VBR        0.8ITR        7.0ATR        100HUR       4824STR         49SSR     -0 N NSQR</t>
  </si>
  <si>
    <t>PRR       12.4VBR        0.7ITR        6.7ATR        100HUR          0STM          0SSM     @@ @ @SQM</t>
  </si>
  <si>
    <t>PRR       12.5VBR        0.6ITR        6.4ATR        100HUR          0STM          0SSM     @@ @ @SQM</t>
  </si>
  <si>
    <t>PRR       12.4VBR        0.4ITR        6.4ATR        100HUR       4824STR         44SSR     -0 N NSQR</t>
  </si>
  <si>
    <t>PRR       12.4VBR        0.3ITR        5.8ATR        100HUR          0STM          0SSM     @@ @ @SQM</t>
  </si>
  <si>
    <t>PRR       12.4VBR        0.2ITR        5.5ATR        100HUR          0STM          0SSM     @@ @ @SQM</t>
  </si>
  <si>
    <t>PRR       12.4VBR       -0.0ITR        5.5ATR        100HUR       4824STR         46SSR     -0 N NSQR</t>
  </si>
  <si>
    <t>PRR       12.4VBR       -0.1ITR        5.8ATR        100HUR          0STM          0SSM     @@ @ @SQM</t>
  </si>
  <si>
    <t>PRR       12.4VBR       -0.2ITR        5.2ATR        100HUR          0STM          0SSM     @@ @ @SQM</t>
  </si>
  <si>
    <t>PRR       12.4VBR       -0.3ITR        5.2ATR        100HUR       4824STR         44SSR     -0 N NSQR</t>
  </si>
  <si>
    <t>PRR       12.4VBR       -0.4ITR        5.2ATR        100HUR          0STM          0SSM     @@ @ @SQM</t>
  </si>
  <si>
    <t>PRR       12.4VBR       -0.5ITR        5.2ATR        100HUR          0STM          0SSM     @@ @ @SQM</t>
  </si>
  <si>
    <t>PRR       12.4VBR       -0.6ITR        5.2ATR        100HUR       4824STR         48SSR     -0 N NSQR</t>
  </si>
  <si>
    <t>PRR       12.4VBR       -0.7ITR        9.4ATR        100HUR          0STM          0SSM     @@ @ @SQM</t>
  </si>
  <si>
    <t>PRR       12.4VBR       -0.7ITR        9.1ATR        100HUR          0STM          0SSM     @@ @ @SQM</t>
  </si>
  <si>
    <t>PRR       12.4VBR       -0.7ITR        7.9ATR        100HUR       4824STR         47SSR     -0 N NSQR</t>
  </si>
  <si>
    <t>PRR       12.4VBR       -0.6ITR        7.0ATR        100HUR          0STM          0SSM     @@ @ @SQM</t>
  </si>
  <si>
    <t>PRR       12.4VBR       -0.6ITR        6.1ATR        100HUR          0STM          0SSM     @@ @ @SQM</t>
  </si>
  <si>
    <t>PRR       12.4VBR       -0.7ITR        4.6ATR        100HUR          0STM          0SSM     @@ @ @SQM</t>
  </si>
  <si>
    <t>PRE       12.4VBR       -0.9ITR        4.9ATR        100HUR          0STM          0SSM     @@ @ @SQM</t>
  </si>
  <si>
    <t>PRE       12.4VBR       -1.1ITR        3.7ATR        100HUR       4824STR         47SSR     -0 N NSQR</t>
  </si>
  <si>
    <t>PRE       12.4VBR       -1.4ITR        3.1ATR        100HUR          0STM          0SSM     @@ @ @SQM</t>
  </si>
  <si>
    <t>PRE       12.4VBR       -1.5ITR        3.1ATR        100HUR          0STM          0SSM     @@ @ @SQM</t>
  </si>
  <si>
    <t>PRE       12.4VBR       -1.8ITR        2.5ATR        100HUR       4824STR         46SSR     -0 N NSQR</t>
  </si>
  <si>
    <t>PRE       12.4VBR       -2.2ITR        1.6ATR        100HUR          0STM          0SSM     @@ @ @SQM</t>
  </si>
  <si>
    <t>PRE       12.4VBR       -2.5ITR        1.3ATR        100HUR          0STM          0SSM     @@ @ @SQM</t>
  </si>
  <si>
    <t>PRE       12.4VBR       -2.7ITR        1.3ATR        100HUR       4824STR         45SSR     -0 N NSQR</t>
  </si>
  <si>
    <t>PRE       12.4VBR       -3.0ITR        1.6ATR        100HUR          0STM          0SSM     @@ @ @SQM</t>
  </si>
  <si>
    <t>PRE       12.4VBR       -3.2ITR        1.3ATR        100HUR          0STM          0SSM     @@ @ @SQM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</si>
</sst>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mm/d\ h:mm"/>
    <numFmt numFmtId="174" formatCode="mmm/d\ h:mm"/>
    <numFmt numFmtId="175" formatCode="mmm/d\ hh:mm"/>
    <numFmt numFmtId="176" formatCode="mmm\-d"/>
    <numFmt numFmtId="177" formatCode="mmm\-dd"/>
    <numFmt numFmtId="178" formatCode="0.0000"/>
    <numFmt numFmtId="179" formatCode="0.000"/>
    <numFmt numFmtId="180" formatCode="0.0"/>
    <numFmt numFmtId="181" formatCode="0.000000"/>
    <numFmt numFmtId="182" formatCode="0.00000"/>
    <numFmt numFmtId="183" formatCode="d/mmm"/>
    <numFmt numFmtId="184" formatCode="mmm/dd"/>
    <numFmt numFmtId="185" formatCode="0.0000000"/>
    <numFmt numFmtId="186" formatCode="mm\-d\ h"/>
    <numFmt numFmtId="187" formatCode="mmm/dd\-hh"/>
    <numFmt numFmtId="188" formatCode="hh"/>
    <numFmt numFmtId="189" formatCode="mmm/dd\-hh:mm"/>
  </numFmts>
  <fonts count="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name val="Arial"/>
      <family val="0"/>
    </font>
    <font>
      <b/>
      <sz val="15.5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chartsheet" Target="chartsheets/sheet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445"/>
          <c:w val="0.9505"/>
          <c:h val="0.9"/>
        </c:manualLayout>
      </c:layout>
      <c:scatterChart>
        <c:scatterStyle val="lineMarker"/>
        <c:varyColors val="0"/>
        <c:ser>
          <c:idx val="4"/>
          <c:order val="0"/>
          <c:tx>
            <c:v>AKAM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'AKAM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34857.041666666664</c:v>
                </c:pt>
                <c:pt idx="26">
                  <c:v>34857.083333333336</c:v>
                </c:pt>
                <c:pt idx="27">
                  <c:v>34857.125</c:v>
                </c:pt>
                <c:pt idx="28">
                  <c:v>34857.166666666664</c:v>
                </c:pt>
                <c:pt idx="29">
                  <c:v>34857.208333333336</c:v>
                </c:pt>
                <c:pt idx="30">
                  <c:v>34857.25</c:v>
                </c:pt>
                <c:pt idx="31">
                  <c:v>34857.291666666664</c:v>
                </c:pt>
                <c:pt idx="32">
                  <c:v>34857.333333333336</c:v>
                </c:pt>
                <c:pt idx="33">
                  <c:v>34857.375</c:v>
                </c:pt>
                <c:pt idx="34">
                  <c:v>34857.416666666664</c:v>
                </c:pt>
                <c:pt idx="35">
                  <c:v>34857.458333333336</c:v>
                </c:pt>
                <c:pt idx="36">
                  <c:v>34857.5</c:v>
                </c:pt>
                <c:pt idx="37">
                  <c:v>34857.541666666664</c:v>
                </c:pt>
                <c:pt idx="38">
                  <c:v>34857.583333333336</c:v>
                </c:pt>
                <c:pt idx="39">
                  <c:v>34857.625</c:v>
                </c:pt>
                <c:pt idx="40">
                  <c:v>34857.666666666664</c:v>
                </c:pt>
                <c:pt idx="41">
                  <c:v>34857.708333333336</c:v>
                </c:pt>
                <c:pt idx="42">
                  <c:v>34857.75</c:v>
                </c:pt>
                <c:pt idx="43">
                  <c:v>34857.791666666664</c:v>
                </c:pt>
                <c:pt idx="44">
                  <c:v>34857.833333333336</c:v>
                </c:pt>
                <c:pt idx="45">
                  <c:v>34857.875</c:v>
                </c:pt>
                <c:pt idx="46">
                  <c:v>34857.916666666664</c:v>
                </c:pt>
                <c:pt idx="47">
                  <c:v>34857.958333333336</c:v>
                </c:pt>
                <c:pt idx="48">
                  <c:v>34858</c:v>
                </c:pt>
              </c:numCache>
            </c:numRef>
          </c:xVal>
          <c:yVal>
            <c:numRef>
              <c:f>'AKAM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3.0999999999999943</c:v>
                </c:pt>
                <c:pt idx="4">
                  <c:v>7.099999999999994</c:v>
                </c:pt>
                <c:pt idx="5">
                  <c:v>12</c:v>
                </c:pt>
                <c:pt idx="6">
                  <c:v>16.80000000000001</c:v>
                </c:pt>
                <c:pt idx="7">
                  <c:v>20.900000000000006</c:v>
                </c:pt>
                <c:pt idx="8">
                  <c:v>24.200000000000017</c:v>
                </c:pt>
                <c:pt idx="9">
                  <c:v>28.200000000000017</c:v>
                </c:pt>
                <c:pt idx="10">
                  <c:v>35.599999999999994</c:v>
                </c:pt>
                <c:pt idx="11">
                  <c:v>43</c:v>
                </c:pt>
                <c:pt idx="12">
                  <c:v>51.599999999999994</c:v>
                </c:pt>
                <c:pt idx="13">
                  <c:v>66.3</c:v>
                </c:pt>
                <c:pt idx="14">
                  <c:v>81.1</c:v>
                </c:pt>
                <c:pt idx="15">
                  <c:v>88.20000000000002</c:v>
                </c:pt>
                <c:pt idx="16">
                  <c:v>101.60000000000002</c:v>
                </c:pt>
                <c:pt idx="17">
                  <c:v>117.10000000000002</c:v>
                </c:pt>
                <c:pt idx="18">
                  <c:v>132.40000000000003</c:v>
                </c:pt>
                <c:pt idx="19">
                  <c:v>148.10000000000002</c:v>
                </c:pt>
                <c:pt idx="20">
                  <c:v>158.50000000000003</c:v>
                </c:pt>
                <c:pt idx="21">
                  <c:v>165.6</c:v>
                </c:pt>
                <c:pt idx="22">
                  <c:v>172.20000000000002</c:v>
                </c:pt>
                <c:pt idx="23">
                  <c:v>177.6</c:v>
                </c:pt>
                <c:pt idx="24">
                  <c:v>182.9</c:v>
                </c:pt>
                <c:pt idx="25">
                  <c:v>187.20000000000002</c:v>
                </c:pt>
                <c:pt idx="26">
                  <c:v>190.29999999999998</c:v>
                </c:pt>
                <c:pt idx="27">
                  <c:v>193.1</c:v>
                </c:pt>
                <c:pt idx="28">
                  <c:v>193.29999999999998</c:v>
                </c:pt>
                <c:pt idx="29">
                  <c:v>196.1</c:v>
                </c:pt>
                <c:pt idx="30">
                  <c:v>196.6</c:v>
                </c:pt>
                <c:pt idx="31">
                  <c:v>196.9</c:v>
                </c:pt>
                <c:pt idx="32">
                  <c:v>196.9</c:v>
                </c:pt>
                <c:pt idx="33">
                  <c:v>196.9</c:v>
                </c:pt>
                <c:pt idx="34">
                  <c:v>197.4</c:v>
                </c:pt>
                <c:pt idx="35">
                  <c:v>198.70000000000002</c:v>
                </c:pt>
                <c:pt idx="36">
                  <c:v>199.4</c:v>
                </c:pt>
                <c:pt idx="37">
                  <c:v>199.9</c:v>
                </c:pt>
                <c:pt idx="38">
                  <c:v>200.20000000000002</c:v>
                </c:pt>
                <c:pt idx="39">
                  <c:v>200.4</c:v>
                </c:pt>
                <c:pt idx="40">
                  <c:v>200.70000000000002</c:v>
                </c:pt>
                <c:pt idx="41">
                  <c:v>200.70000000000002</c:v>
                </c:pt>
                <c:pt idx="42">
                  <c:v>200.70000000000002</c:v>
                </c:pt>
                <c:pt idx="43">
                  <c:v>200.9</c:v>
                </c:pt>
                <c:pt idx="44">
                  <c:v>200.9</c:v>
                </c:pt>
                <c:pt idx="45">
                  <c:v>200.9</c:v>
                </c:pt>
                <c:pt idx="46">
                  <c:v>200.9</c:v>
                </c:pt>
                <c:pt idx="47">
                  <c:v>201.20000000000002</c:v>
                </c:pt>
                <c:pt idx="48">
                  <c:v>201.20000000000002</c:v>
                </c:pt>
              </c:numCache>
            </c:numRef>
          </c:yVal>
          <c:smooth val="0"/>
        </c:ser>
        <c:ser>
          <c:idx val="0"/>
          <c:order val="1"/>
          <c:tx>
            <c:v>WCAS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'WCAS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'WCAS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5</c:v>
                </c:pt>
                <c:pt idx="5">
                  <c:v>10.4</c:v>
                </c:pt>
                <c:pt idx="6">
                  <c:v>14.9</c:v>
                </c:pt>
                <c:pt idx="7">
                  <c:v>18</c:v>
                </c:pt>
                <c:pt idx="8">
                  <c:v>21</c:v>
                </c:pt>
                <c:pt idx="9">
                  <c:v>25.6</c:v>
                </c:pt>
                <c:pt idx="10">
                  <c:v>32.00000000000001</c:v>
                </c:pt>
                <c:pt idx="11">
                  <c:v>39.6</c:v>
                </c:pt>
                <c:pt idx="12">
                  <c:v>54.1</c:v>
                </c:pt>
                <c:pt idx="13">
                  <c:v>67</c:v>
                </c:pt>
                <c:pt idx="14">
                  <c:v>82.5</c:v>
                </c:pt>
                <c:pt idx="15">
                  <c:v>95.5</c:v>
                </c:pt>
                <c:pt idx="16">
                  <c:v>106.1</c:v>
                </c:pt>
                <c:pt idx="17">
                  <c:v>117.3</c:v>
                </c:pt>
                <c:pt idx="18">
                  <c:v>129.2</c:v>
                </c:pt>
                <c:pt idx="19">
                  <c:v>138.1</c:v>
                </c:pt>
                <c:pt idx="20">
                  <c:v>142.49999999999997</c:v>
                </c:pt>
                <c:pt idx="21">
                  <c:v>146.99999999999997</c:v>
                </c:pt>
                <c:pt idx="22">
                  <c:v>150.79999999999998</c:v>
                </c:pt>
                <c:pt idx="23">
                  <c:v>154.89999999999998</c:v>
                </c:pt>
                <c:pt idx="24">
                  <c:v>159.7</c:v>
                </c:pt>
                <c:pt idx="25">
                  <c:v>165.1</c:v>
                </c:pt>
                <c:pt idx="26">
                  <c:v>166.29999999999998</c:v>
                </c:pt>
                <c:pt idx="27">
                  <c:v>166.6</c:v>
                </c:pt>
                <c:pt idx="28">
                  <c:v>166.6</c:v>
                </c:pt>
                <c:pt idx="29">
                  <c:v>166.6</c:v>
                </c:pt>
                <c:pt idx="30">
                  <c:v>166.79999999999998</c:v>
                </c:pt>
                <c:pt idx="31">
                  <c:v>166.79999999999998</c:v>
                </c:pt>
                <c:pt idx="32">
                  <c:v>166.79999999999998</c:v>
                </c:pt>
                <c:pt idx="33">
                  <c:v>167.1</c:v>
                </c:pt>
                <c:pt idx="34">
                  <c:v>167.1</c:v>
                </c:pt>
                <c:pt idx="35">
                  <c:v>167.1</c:v>
                </c:pt>
                <c:pt idx="36">
                  <c:v>167.29999999999998</c:v>
                </c:pt>
                <c:pt idx="37">
                  <c:v>167.6</c:v>
                </c:pt>
                <c:pt idx="38">
                  <c:v>167.89999999999998</c:v>
                </c:pt>
                <c:pt idx="39">
                  <c:v>167.89999999999998</c:v>
                </c:pt>
                <c:pt idx="40">
                  <c:v>168.39999999999998</c:v>
                </c:pt>
                <c:pt idx="41">
                  <c:v>168.6</c:v>
                </c:pt>
                <c:pt idx="42">
                  <c:v>168.6</c:v>
                </c:pt>
                <c:pt idx="43">
                  <c:v>168.6</c:v>
                </c:pt>
                <c:pt idx="44">
                  <c:v>168.89999999999998</c:v>
                </c:pt>
                <c:pt idx="45">
                  <c:v>168.89999999999998</c:v>
                </c:pt>
                <c:pt idx="46">
                  <c:v>168.89999999999998</c:v>
                </c:pt>
                <c:pt idx="47">
                  <c:v>168.89999999999998</c:v>
                </c:pt>
                <c:pt idx="48">
                  <c:v>168.89999999999998</c:v>
                </c:pt>
              </c:numCache>
            </c:numRef>
          </c:yVal>
          <c:smooth val="0"/>
        </c:ser>
        <c:ser>
          <c:idx val="1"/>
          <c:order val="2"/>
          <c:tx>
            <c:v>CHAP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'CHAP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'CHAP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0.7999999999999989</c:v>
                </c:pt>
                <c:pt idx="3">
                  <c:v>1.5</c:v>
                </c:pt>
                <c:pt idx="4">
                  <c:v>2.6</c:v>
                </c:pt>
                <c:pt idx="5">
                  <c:v>4.800000000000001</c:v>
                </c:pt>
                <c:pt idx="6">
                  <c:v>8.100000000000001</c:v>
                </c:pt>
                <c:pt idx="7">
                  <c:v>9.900000000000002</c:v>
                </c:pt>
                <c:pt idx="8">
                  <c:v>14.000000000000002</c:v>
                </c:pt>
                <c:pt idx="9">
                  <c:v>23.400000000000002</c:v>
                </c:pt>
                <c:pt idx="10">
                  <c:v>30.800000000000008</c:v>
                </c:pt>
                <c:pt idx="11">
                  <c:v>34.10000000000001</c:v>
                </c:pt>
                <c:pt idx="12">
                  <c:v>36.30000000000001</c:v>
                </c:pt>
                <c:pt idx="13">
                  <c:v>42.900000000000006</c:v>
                </c:pt>
                <c:pt idx="14">
                  <c:v>51.60000000000001</c:v>
                </c:pt>
                <c:pt idx="15">
                  <c:v>55.900000000000006</c:v>
                </c:pt>
                <c:pt idx="16">
                  <c:v>64.80000000000001</c:v>
                </c:pt>
                <c:pt idx="17">
                  <c:v>69.60000000000001</c:v>
                </c:pt>
                <c:pt idx="18">
                  <c:v>74.7</c:v>
                </c:pt>
                <c:pt idx="19">
                  <c:v>78.30000000000001</c:v>
                </c:pt>
                <c:pt idx="20">
                  <c:v>78.50000000000001</c:v>
                </c:pt>
                <c:pt idx="21">
                  <c:v>81.00000000000001</c:v>
                </c:pt>
                <c:pt idx="22">
                  <c:v>84.4</c:v>
                </c:pt>
                <c:pt idx="23">
                  <c:v>85.10000000000001</c:v>
                </c:pt>
                <c:pt idx="24">
                  <c:v>85.10000000000001</c:v>
                </c:pt>
                <c:pt idx="25">
                  <c:v>85.10000000000001</c:v>
                </c:pt>
                <c:pt idx="26">
                  <c:v>85.10000000000001</c:v>
                </c:pt>
                <c:pt idx="27">
                  <c:v>85.10000000000001</c:v>
                </c:pt>
                <c:pt idx="28">
                  <c:v>85.10000000000001</c:v>
                </c:pt>
                <c:pt idx="29">
                  <c:v>85.10000000000001</c:v>
                </c:pt>
                <c:pt idx="30">
                  <c:v>85.10000000000001</c:v>
                </c:pt>
                <c:pt idx="31">
                  <c:v>85.10000000000001</c:v>
                </c:pt>
                <c:pt idx="32">
                  <c:v>85.10000000000001</c:v>
                </c:pt>
                <c:pt idx="33">
                  <c:v>85.10000000000001</c:v>
                </c:pt>
                <c:pt idx="34">
                  <c:v>85.10000000000001</c:v>
                </c:pt>
                <c:pt idx="35">
                  <c:v>85.10000000000001</c:v>
                </c:pt>
                <c:pt idx="36">
                  <c:v>85.10000000000001</c:v>
                </c:pt>
                <c:pt idx="37">
                  <c:v>85.4</c:v>
                </c:pt>
                <c:pt idx="38">
                  <c:v>85.4</c:v>
                </c:pt>
                <c:pt idx="39">
                  <c:v>85.4</c:v>
                </c:pt>
                <c:pt idx="40">
                  <c:v>85.4</c:v>
                </c:pt>
                <c:pt idx="41">
                  <c:v>85.4</c:v>
                </c:pt>
                <c:pt idx="42">
                  <c:v>85.4</c:v>
                </c:pt>
                <c:pt idx="43">
                  <c:v>85.4</c:v>
                </c:pt>
                <c:pt idx="44">
                  <c:v>85.4</c:v>
                </c:pt>
                <c:pt idx="45">
                  <c:v>85.4</c:v>
                </c:pt>
                <c:pt idx="46">
                  <c:v>85.4</c:v>
                </c:pt>
                <c:pt idx="47">
                  <c:v>85.4</c:v>
                </c:pt>
                <c:pt idx="48">
                  <c:v>85.4</c:v>
                </c:pt>
              </c:numCache>
            </c:numRef>
          </c:yVal>
          <c:smooth val="0"/>
        </c:ser>
        <c:ser>
          <c:idx val="2"/>
          <c:order val="3"/>
          <c:tx>
            <c:v>PORC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'PORC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'PORC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1.3000000000000007</c:v>
                </c:pt>
                <c:pt idx="5">
                  <c:v>5.300000000000001</c:v>
                </c:pt>
                <c:pt idx="6">
                  <c:v>6.4</c:v>
                </c:pt>
                <c:pt idx="7">
                  <c:v>22.6</c:v>
                </c:pt>
                <c:pt idx="8">
                  <c:v>43.900000000000006</c:v>
                </c:pt>
                <c:pt idx="9">
                  <c:v>55.60000000000001</c:v>
                </c:pt>
                <c:pt idx="10">
                  <c:v>59.2</c:v>
                </c:pt>
                <c:pt idx="11">
                  <c:v>66.00000000000001</c:v>
                </c:pt>
                <c:pt idx="12">
                  <c:v>89.20000000000002</c:v>
                </c:pt>
                <c:pt idx="13">
                  <c:v>98.10000000000002</c:v>
                </c:pt>
                <c:pt idx="14">
                  <c:v>114.30000000000003</c:v>
                </c:pt>
                <c:pt idx="15">
                  <c:v>142.20000000000002</c:v>
                </c:pt>
                <c:pt idx="16">
                  <c:v>151.90000000000003</c:v>
                </c:pt>
                <c:pt idx="17">
                  <c:v>167.60000000000002</c:v>
                </c:pt>
                <c:pt idx="18">
                  <c:v>175.50000000000003</c:v>
                </c:pt>
                <c:pt idx="19">
                  <c:v>180.10000000000002</c:v>
                </c:pt>
                <c:pt idx="20">
                  <c:v>183.90000000000003</c:v>
                </c:pt>
                <c:pt idx="21">
                  <c:v>186.20000000000002</c:v>
                </c:pt>
                <c:pt idx="22">
                  <c:v>186.20000000000002</c:v>
                </c:pt>
                <c:pt idx="23">
                  <c:v>186.20000000000002</c:v>
                </c:pt>
                <c:pt idx="24">
                  <c:v>186.20000000000002</c:v>
                </c:pt>
                <c:pt idx="25">
                  <c:v>186.20000000000002</c:v>
                </c:pt>
                <c:pt idx="26">
                  <c:v>186.20000000000002</c:v>
                </c:pt>
                <c:pt idx="27">
                  <c:v>186.20000000000002</c:v>
                </c:pt>
                <c:pt idx="28">
                  <c:v>186.20000000000002</c:v>
                </c:pt>
                <c:pt idx="29">
                  <c:v>186.20000000000002</c:v>
                </c:pt>
                <c:pt idx="30">
                  <c:v>186.20000000000002</c:v>
                </c:pt>
                <c:pt idx="31">
                  <c:v>186.20000000000002</c:v>
                </c:pt>
                <c:pt idx="32">
                  <c:v>186.20000000000002</c:v>
                </c:pt>
                <c:pt idx="33">
                  <c:v>186.20000000000002</c:v>
                </c:pt>
                <c:pt idx="34">
                  <c:v>186.20000000000002</c:v>
                </c:pt>
                <c:pt idx="35">
                  <c:v>186.20000000000002</c:v>
                </c:pt>
                <c:pt idx="36">
                  <c:v>186.20000000000002</c:v>
                </c:pt>
                <c:pt idx="37">
                  <c:v>186.20000000000002</c:v>
                </c:pt>
                <c:pt idx="38">
                  <c:v>186.20000000000002</c:v>
                </c:pt>
                <c:pt idx="39">
                  <c:v>186.20000000000002</c:v>
                </c:pt>
                <c:pt idx="40">
                  <c:v>186.20000000000002</c:v>
                </c:pt>
                <c:pt idx="41">
                  <c:v>186.20000000000002</c:v>
                </c:pt>
                <c:pt idx="42">
                  <c:v>186.20000000000002</c:v>
                </c:pt>
                <c:pt idx="43">
                  <c:v>186.20000000000002</c:v>
                </c:pt>
                <c:pt idx="44">
                  <c:v>186.20000000000002</c:v>
                </c:pt>
                <c:pt idx="45">
                  <c:v>186.20000000000002</c:v>
                </c:pt>
                <c:pt idx="46">
                  <c:v>186.20000000000002</c:v>
                </c:pt>
                <c:pt idx="47">
                  <c:v>186.20000000000002</c:v>
                </c:pt>
                <c:pt idx="48">
                  <c:v>186.20000000000002</c:v>
                </c:pt>
              </c:numCache>
            </c:numRef>
          </c:yVal>
          <c:smooth val="0"/>
        </c:ser>
        <c:ser>
          <c:idx val="3"/>
          <c:order val="4"/>
          <c:tx>
            <c:v>WILL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'WILL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'WILL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</c:v>
                </c:pt>
                <c:pt idx="4">
                  <c:v>6.8</c:v>
                </c:pt>
                <c:pt idx="5">
                  <c:v>8.9</c:v>
                </c:pt>
                <c:pt idx="6">
                  <c:v>13.4</c:v>
                </c:pt>
                <c:pt idx="7">
                  <c:v>16.7</c:v>
                </c:pt>
                <c:pt idx="8">
                  <c:v>17.5</c:v>
                </c:pt>
                <c:pt idx="9">
                  <c:v>27.9</c:v>
                </c:pt>
                <c:pt idx="10">
                  <c:v>34.5</c:v>
                </c:pt>
                <c:pt idx="11">
                  <c:v>39.3</c:v>
                </c:pt>
                <c:pt idx="12">
                  <c:v>44.199999999999996</c:v>
                </c:pt>
                <c:pt idx="13">
                  <c:v>48.99999999999999</c:v>
                </c:pt>
                <c:pt idx="14">
                  <c:v>59.39999999999999</c:v>
                </c:pt>
                <c:pt idx="15">
                  <c:v>68.8</c:v>
                </c:pt>
                <c:pt idx="16">
                  <c:v>77.69999999999999</c:v>
                </c:pt>
                <c:pt idx="17">
                  <c:v>85.8</c:v>
                </c:pt>
                <c:pt idx="18">
                  <c:v>88.39999999999999</c:v>
                </c:pt>
                <c:pt idx="19">
                  <c:v>94.99999999999999</c:v>
                </c:pt>
                <c:pt idx="20">
                  <c:v>97.99999999999999</c:v>
                </c:pt>
                <c:pt idx="21">
                  <c:v>103.1</c:v>
                </c:pt>
                <c:pt idx="22">
                  <c:v>108.69999999999999</c:v>
                </c:pt>
                <c:pt idx="23">
                  <c:v>111.49999999999999</c:v>
                </c:pt>
                <c:pt idx="24">
                  <c:v>113.8</c:v>
                </c:pt>
                <c:pt idx="25">
                  <c:v>113.8</c:v>
                </c:pt>
                <c:pt idx="26">
                  <c:v>113.8</c:v>
                </c:pt>
                <c:pt idx="27">
                  <c:v>113.8</c:v>
                </c:pt>
                <c:pt idx="28">
                  <c:v>113.8</c:v>
                </c:pt>
                <c:pt idx="29">
                  <c:v>113.8</c:v>
                </c:pt>
                <c:pt idx="30">
                  <c:v>113.8</c:v>
                </c:pt>
                <c:pt idx="31">
                  <c:v>113.8</c:v>
                </c:pt>
                <c:pt idx="32">
                  <c:v>113.8</c:v>
                </c:pt>
                <c:pt idx="33">
                  <c:v>113.8</c:v>
                </c:pt>
                <c:pt idx="34">
                  <c:v>113.8</c:v>
                </c:pt>
                <c:pt idx="35">
                  <c:v>113.8</c:v>
                </c:pt>
                <c:pt idx="36">
                  <c:v>113.8</c:v>
                </c:pt>
                <c:pt idx="37">
                  <c:v>118.8</c:v>
                </c:pt>
                <c:pt idx="38">
                  <c:v>118.8</c:v>
                </c:pt>
                <c:pt idx="39">
                  <c:v>118.8</c:v>
                </c:pt>
                <c:pt idx="40">
                  <c:v>118.8</c:v>
                </c:pt>
                <c:pt idx="41">
                  <c:v>118.8</c:v>
                </c:pt>
                <c:pt idx="42">
                  <c:v>118.8</c:v>
                </c:pt>
                <c:pt idx="43">
                  <c:v>118.8</c:v>
                </c:pt>
                <c:pt idx="44">
                  <c:v>118.8</c:v>
                </c:pt>
                <c:pt idx="45">
                  <c:v>118.8</c:v>
                </c:pt>
                <c:pt idx="46">
                  <c:v>118.8</c:v>
                </c:pt>
                <c:pt idx="47">
                  <c:v>118.8</c:v>
                </c:pt>
                <c:pt idx="48">
                  <c:v>118.8</c:v>
                </c:pt>
              </c:numCache>
            </c:numRef>
          </c:yVal>
          <c:smooth val="0"/>
        </c:ser>
        <c:ser>
          <c:idx val="5"/>
          <c:order val="5"/>
          <c:tx>
            <c:v>LOST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'LOST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'LOST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3.9</c:v>
                </c:pt>
                <c:pt idx="3">
                  <c:v>6.6</c:v>
                </c:pt>
                <c:pt idx="4">
                  <c:v>7.699999999999999</c:v>
                </c:pt>
                <c:pt idx="5">
                  <c:v>10.5</c:v>
                </c:pt>
                <c:pt idx="6">
                  <c:v>15</c:v>
                </c:pt>
                <c:pt idx="7">
                  <c:v>20.6</c:v>
                </c:pt>
                <c:pt idx="8">
                  <c:v>30</c:v>
                </c:pt>
                <c:pt idx="9">
                  <c:v>35.6</c:v>
                </c:pt>
                <c:pt idx="10">
                  <c:v>41.7</c:v>
                </c:pt>
                <c:pt idx="11">
                  <c:v>47.3</c:v>
                </c:pt>
                <c:pt idx="12">
                  <c:v>50.8</c:v>
                </c:pt>
                <c:pt idx="13">
                  <c:v>55.900000000000006</c:v>
                </c:pt>
                <c:pt idx="14">
                  <c:v>63.8</c:v>
                </c:pt>
                <c:pt idx="15">
                  <c:v>68.6</c:v>
                </c:pt>
                <c:pt idx="16">
                  <c:v>74.2</c:v>
                </c:pt>
                <c:pt idx="17">
                  <c:v>80.3</c:v>
                </c:pt>
                <c:pt idx="18">
                  <c:v>85.9</c:v>
                </c:pt>
                <c:pt idx="19">
                  <c:v>89.2</c:v>
                </c:pt>
                <c:pt idx="20">
                  <c:v>92</c:v>
                </c:pt>
                <c:pt idx="21">
                  <c:v>95.3</c:v>
                </c:pt>
                <c:pt idx="22">
                  <c:v>97.6</c:v>
                </c:pt>
                <c:pt idx="23">
                  <c:v>97.8</c:v>
                </c:pt>
                <c:pt idx="24">
                  <c:v>97.8</c:v>
                </c:pt>
                <c:pt idx="25">
                  <c:v>97.8</c:v>
                </c:pt>
                <c:pt idx="26">
                  <c:v>97.8</c:v>
                </c:pt>
                <c:pt idx="27">
                  <c:v>97.8</c:v>
                </c:pt>
                <c:pt idx="28">
                  <c:v>97.8</c:v>
                </c:pt>
                <c:pt idx="29">
                  <c:v>97.8</c:v>
                </c:pt>
                <c:pt idx="30">
                  <c:v>97.8</c:v>
                </c:pt>
                <c:pt idx="31">
                  <c:v>97.8</c:v>
                </c:pt>
                <c:pt idx="32">
                  <c:v>97.8</c:v>
                </c:pt>
                <c:pt idx="33">
                  <c:v>97.8</c:v>
                </c:pt>
                <c:pt idx="34">
                  <c:v>98.3</c:v>
                </c:pt>
                <c:pt idx="35">
                  <c:v>98.3</c:v>
                </c:pt>
                <c:pt idx="36">
                  <c:v>98.6</c:v>
                </c:pt>
                <c:pt idx="37">
                  <c:v>98.8</c:v>
                </c:pt>
                <c:pt idx="38">
                  <c:v>98.8</c:v>
                </c:pt>
                <c:pt idx="39">
                  <c:v>98.8</c:v>
                </c:pt>
                <c:pt idx="40">
                  <c:v>98.8</c:v>
                </c:pt>
                <c:pt idx="41">
                  <c:v>98.8</c:v>
                </c:pt>
                <c:pt idx="42">
                  <c:v>98.8</c:v>
                </c:pt>
                <c:pt idx="43">
                  <c:v>98.8</c:v>
                </c:pt>
                <c:pt idx="44">
                  <c:v>98.8</c:v>
                </c:pt>
                <c:pt idx="45">
                  <c:v>98.8</c:v>
                </c:pt>
                <c:pt idx="46">
                  <c:v>98.8</c:v>
                </c:pt>
                <c:pt idx="47">
                  <c:v>98.8</c:v>
                </c:pt>
                <c:pt idx="48">
                  <c:v>98.8</c:v>
                </c:pt>
              </c:numCache>
            </c:numRef>
          </c:yVal>
          <c:smooth val="0"/>
        </c:ser>
        <c:ser>
          <c:idx val="6"/>
          <c:order val="6"/>
          <c:tx>
            <c:v>BEAU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'BEAU - Hyet - 1995'!$E$4:$E$22</c:f>
              <c:numCache>
                <c:ptCount val="19"/>
                <c:pt idx="0">
                  <c:v>34856</c:v>
                </c:pt>
                <c:pt idx="1">
                  <c:v>34856.125</c:v>
                </c:pt>
                <c:pt idx="2">
                  <c:v>34856.25</c:v>
                </c:pt>
                <c:pt idx="3">
                  <c:v>34856.375</c:v>
                </c:pt>
                <c:pt idx="4">
                  <c:v>34856.5</c:v>
                </c:pt>
                <c:pt idx="5">
                  <c:v>34856.541666666664</c:v>
                </c:pt>
                <c:pt idx="6">
                  <c:v>34856.583333333336</c:v>
                </c:pt>
                <c:pt idx="7">
                  <c:v>34856.625</c:v>
                </c:pt>
                <c:pt idx="8">
                  <c:v>34856.666666666664</c:v>
                </c:pt>
                <c:pt idx="9">
                  <c:v>34856.708333333336</c:v>
                </c:pt>
                <c:pt idx="10">
                  <c:v>34856.75</c:v>
                </c:pt>
                <c:pt idx="11">
                  <c:v>34856.791666666664</c:v>
                </c:pt>
                <c:pt idx="12">
                  <c:v>34856.833333333336</c:v>
                </c:pt>
                <c:pt idx="13">
                  <c:v>34856.885416666664</c:v>
                </c:pt>
                <c:pt idx="14">
                  <c:v>34856.9375</c:v>
                </c:pt>
                <c:pt idx="15">
                  <c:v>34857.375</c:v>
                </c:pt>
                <c:pt idx="16">
                  <c:v>34857.625</c:v>
                </c:pt>
                <c:pt idx="17">
                  <c:v>34857.75</c:v>
                </c:pt>
                <c:pt idx="18">
                  <c:v>34858</c:v>
                </c:pt>
              </c:numCache>
            </c:numRef>
          </c:xVal>
          <c:yVal>
            <c:numRef>
              <c:f>'BEAU - Hyet - 1995'!$G$4:$G$22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5.4</c:v>
                </c:pt>
                <c:pt idx="3">
                  <c:v>14.5</c:v>
                </c:pt>
                <c:pt idx="4">
                  <c:v>41.4</c:v>
                </c:pt>
                <c:pt idx="5">
                  <c:v>57.7</c:v>
                </c:pt>
                <c:pt idx="6">
                  <c:v>90.7</c:v>
                </c:pt>
                <c:pt idx="7">
                  <c:v>100.9</c:v>
                </c:pt>
                <c:pt idx="8">
                  <c:v>106</c:v>
                </c:pt>
                <c:pt idx="9">
                  <c:v>111</c:v>
                </c:pt>
                <c:pt idx="10">
                  <c:v>118.69999999999999</c:v>
                </c:pt>
                <c:pt idx="11">
                  <c:v>133.89999999999998</c:v>
                </c:pt>
                <c:pt idx="12">
                  <c:v>146.59999999999997</c:v>
                </c:pt>
                <c:pt idx="13">
                  <c:v>161.79999999999995</c:v>
                </c:pt>
                <c:pt idx="14">
                  <c:v>166.89999999999995</c:v>
                </c:pt>
                <c:pt idx="15">
                  <c:v>169.49999999999994</c:v>
                </c:pt>
                <c:pt idx="16">
                  <c:v>170.49999999999994</c:v>
                </c:pt>
                <c:pt idx="17">
                  <c:v>171.49999999999994</c:v>
                </c:pt>
                <c:pt idx="18">
                  <c:v>171.99999999999994</c:v>
                </c:pt>
              </c:numCache>
            </c:numRef>
          </c:yVal>
          <c:smooth val="0"/>
        </c:ser>
        <c:ser>
          <c:idx val="7"/>
          <c:order val="7"/>
          <c:tx>
            <c:v>STRE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'STRE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'STRE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0.7999999999999972</c:v>
                </c:pt>
                <c:pt idx="5">
                  <c:v>4.299999999999997</c:v>
                </c:pt>
                <c:pt idx="6">
                  <c:v>8.899999999999997</c:v>
                </c:pt>
                <c:pt idx="7">
                  <c:v>17.499999999999996</c:v>
                </c:pt>
                <c:pt idx="8">
                  <c:v>28.699999999999996</c:v>
                </c:pt>
                <c:pt idx="9">
                  <c:v>43.199999999999996</c:v>
                </c:pt>
                <c:pt idx="10">
                  <c:v>47.49999999999999</c:v>
                </c:pt>
                <c:pt idx="11">
                  <c:v>82.29999999999998</c:v>
                </c:pt>
                <c:pt idx="12">
                  <c:v>118.59999999999998</c:v>
                </c:pt>
                <c:pt idx="13">
                  <c:v>134.39999999999998</c:v>
                </c:pt>
                <c:pt idx="14">
                  <c:v>143.79999999999998</c:v>
                </c:pt>
                <c:pt idx="15">
                  <c:v>145.59999999999997</c:v>
                </c:pt>
                <c:pt idx="16">
                  <c:v>149.89999999999998</c:v>
                </c:pt>
                <c:pt idx="17">
                  <c:v>151.39999999999998</c:v>
                </c:pt>
                <c:pt idx="18">
                  <c:v>152.19999999999996</c:v>
                </c:pt>
                <c:pt idx="19">
                  <c:v>152.69999999999996</c:v>
                </c:pt>
                <c:pt idx="20">
                  <c:v>154.99999999999997</c:v>
                </c:pt>
                <c:pt idx="21">
                  <c:v>156.49999999999997</c:v>
                </c:pt>
                <c:pt idx="22">
                  <c:v>156.69999999999996</c:v>
                </c:pt>
                <c:pt idx="23">
                  <c:v>156.69999999999996</c:v>
                </c:pt>
                <c:pt idx="24">
                  <c:v>156.99999999999997</c:v>
                </c:pt>
                <c:pt idx="25">
                  <c:v>156.99999999999997</c:v>
                </c:pt>
                <c:pt idx="26">
                  <c:v>156.99999999999997</c:v>
                </c:pt>
                <c:pt idx="27">
                  <c:v>156.99999999999997</c:v>
                </c:pt>
                <c:pt idx="28">
                  <c:v>157.19999999999996</c:v>
                </c:pt>
                <c:pt idx="29">
                  <c:v>157.19999999999996</c:v>
                </c:pt>
                <c:pt idx="30">
                  <c:v>157.19999999999996</c:v>
                </c:pt>
                <c:pt idx="31">
                  <c:v>157.19999999999996</c:v>
                </c:pt>
                <c:pt idx="32">
                  <c:v>157.19999999999996</c:v>
                </c:pt>
                <c:pt idx="33">
                  <c:v>157.19999999999996</c:v>
                </c:pt>
                <c:pt idx="34">
                  <c:v>157.19999999999996</c:v>
                </c:pt>
                <c:pt idx="35">
                  <c:v>157.19999999999996</c:v>
                </c:pt>
                <c:pt idx="36">
                  <c:v>157.19999999999996</c:v>
                </c:pt>
                <c:pt idx="37">
                  <c:v>157.49999999999997</c:v>
                </c:pt>
                <c:pt idx="38">
                  <c:v>157.49999999999997</c:v>
                </c:pt>
                <c:pt idx="39">
                  <c:v>157.49999999999997</c:v>
                </c:pt>
                <c:pt idx="40">
                  <c:v>157.49999999999997</c:v>
                </c:pt>
                <c:pt idx="41">
                  <c:v>157.49999999999997</c:v>
                </c:pt>
                <c:pt idx="42">
                  <c:v>157.49999999999997</c:v>
                </c:pt>
                <c:pt idx="43">
                  <c:v>157.49999999999997</c:v>
                </c:pt>
                <c:pt idx="44">
                  <c:v>157.49999999999997</c:v>
                </c:pt>
                <c:pt idx="45">
                  <c:v>157.49999999999997</c:v>
                </c:pt>
                <c:pt idx="46">
                  <c:v>157.49999999999997</c:v>
                </c:pt>
                <c:pt idx="47">
                  <c:v>157.49999999999997</c:v>
                </c:pt>
                <c:pt idx="48">
                  <c:v>157.49999999999997</c:v>
                </c:pt>
              </c:numCache>
            </c:numRef>
          </c:yVal>
          <c:smooth val="0"/>
        </c:ser>
        <c:ser>
          <c:idx val="8"/>
          <c:order val="8"/>
          <c:tx>
            <c:v>SRAC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'SRAC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'SRAC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0.1999999999999993</c:v>
                </c:pt>
                <c:pt idx="3">
                  <c:v>2.2999999999999994</c:v>
                </c:pt>
                <c:pt idx="4">
                  <c:v>5.1</c:v>
                </c:pt>
                <c:pt idx="5">
                  <c:v>8.899999999999999</c:v>
                </c:pt>
                <c:pt idx="6">
                  <c:v>12.7</c:v>
                </c:pt>
                <c:pt idx="7">
                  <c:v>16.2</c:v>
                </c:pt>
                <c:pt idx="8">
                  <c:v>20</c:v>
                </c:pt>
                <c:pt idx="9">
                  <c:v>26.6</c:v>
                </c:pt>
                <c:pt idx="10">
                  <c:v>34.5</c:v>
                </c:pt>
                <c:pt idx="11">
                  <c:v>37.8</c:v>
                </c:pt>
                <c:pt idx="12">
                  <c:v>39.3</c:v>
                </c:pt>
                <c:pt idx="13">
                  <c:v>44.4</c:v>
                </c:pt>
                <c:pt idx="14">
                  <c:v>48.99999999999999</c:v>
                </c:pt>
                <c:pt idx="15">
                  <c:v>59.19999999999999</c:v>
                </c:pt>
                <c:pt idx="16">
                  <c:v>65.29999999999998</c:v>
                </c:pt>
                <c:pt idx="17">
                  <c:v>70.6</c:v>
                </c:pt>
                <c:pt idx="18">
                  <c:v>79.19999999999999</c:v>
                </c:pt>
                <c:pt idx="19">
                  <c:v>84.29999999999998</c:v>
                </c:pt>
                <c:pt idx="20">
                  <c:v>84.6</c:v>
                </c:pt>
                <c:pt idx="21">
                  <c:v>89.39999999999999</c:v>
                </c:pt>
                <c:pt idx="22">
                  <c:v>94.49999999999999</c:v>
                </c:pt>
                <c:pt idx="23">
                  <c:v>96.79999999999998</c:v>
                </c:pt>
                <c:pt idx="24">
                  <c:v>96.79999999999998</c:v>
                </c:pt>
                <c:pt idx="25">
                  <c:v>96.79999999999998</c:v>
                </c:pt>
                <c:pt idx="26">
                  <c:v>96.79999999999998</c:v>
                </c:pt>
                <c:pt idx="27">
                  <c:v>96.79999999999998</c:v>
                </c:pt>
                <c:pt idx="28">
                  <c:v>96.79999999999998</c:v>
                </c:pt>
                <c:pt idx="29">
                  <c:v>96.79999999999998</c:v>
                </c:pt>
                <c:pt idx="30">
                  <c:v>96.79999999999998</c:v>
                </c:pt>
                <c:pt idx="31">
                  <c:v>96.79999999999998</c:v>
                </c:pt>
                <c:pt idx="32">
                  <c:v>96.79999999999998</c:v>
                </c:pt>
                <c:pt idx="33">
                  <c:v>96.79999999999998</c:v>
                </c:pt>
                <c:pt idx="34">
                  <c:v>96.99999999999999</c:v>
                </c:pt>
                <c:pt idx="35">
                  <c:v>96.99999999999999</c:v>
                </c:pt>
                <c:pt idx="36">
                  <c:v>96.99999999999999</c:v>
                </c:pt>
                <c:pt idx="37">
                  <c:v>96.99999999999999</c:v>
                </c:pt>
                <c:pt idx="38">
                  <c:v>96.99999999999999</c:v>
                </c:pt>
                <c:pt idx="39">
                  <c:v>96.99999999999999</c:v>
                </c:pt>
                <c:pt idx="40">
                  <c:v>96.99999999999999</c:v>
                </c:pt>
                <c:pt idx="41">
                  <c:v>96.99999999999999</c:v>
                </c:pt>
                <c:pt idx="42">
                  <c:v>96.99999999999999</c:v>
                </c:pt>
                <c:pt idx="43">
                  <c:v>96.99999999999999</c:v>
                </c:pt>
                <c:pt idx="44">
                  <c:v>96.99999999999999</c:v>
                </c:pt>
                <c:pt idx="45">
                  <c:v>96.99999999999999</c:v>
                </c:pt>
                <c:pt idx="46">
                  <c:v>96.99999999999999</c:v>
                </c:pt>
                <c:pt idx="47">
                  <c:v>96.99999999999999</c:v>
                </c:pt>
                <c:pt idx="48">
                  <c:v>96.99999999999999</c:v>
                </c:pt>
              </c:numCache>
            </c:numRef>
          </c:yVal>
          <c:smooth val="0"/>
        </c:ser>
        <c:ser>
          <c:idx val="9"/>
          <c:order val="9"/>
          <c:tx>
            <c:v>WCRS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'WCRS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'WCRS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2.7</c:v>
                </c:pt>
                <c:pt idx="5">
                  <c:v>8.7</c:v>
                </c:pt>
                <c:pt idx="6">
                  <c:v>21</c:v>
                </c:pt>
                <c:pt idx="7">
                  <c:v>42.7</c:v>
                </c:pt>
                <c:pt idx="8">
                  <c:v>52.500000000000014</c:v>
                </c:pt>
                <c:pt idx="9">
                  <c:v>60.000000000000014</c:v>
                </c:pt>
                <c:pt idx="10">
                  <c:v>70.00000000000001</c:v>
                </c:pt>
                <c:pt idx="11">
                  <c:v>86.50000000000001</c:v>
                </c:pt>
                <c:pt idx="12">
                  <c:v>93.50000000000001</c:v>
                </c:pt>
                <c:pt idx="13">
                  <c:v>107.20000000000002</c:v>
                </c:pt>
                <c:pt idx="14">
                  <c:v>115.50000000000003</c:v>
                </c:pt>
                <c:pt idx="15">
                  <c:v>120.20000000000002</c:v>
                </c:pt>
                <c:pt idx="16">
                  <c:v>124.50000000000003</c:v>
                </c:pt>
                <c:pt idx="17">
                  <c:v>134.50000000000003</c:v>
                </c:pt>
                <c:pt idx="18">
                  <c:v>142.00000000000003</c:v>
                </c:pt>
                <c:pt idx="19">
                  <c:v>147.20000000000002</c:v>
                </c:pt>
                <c:pt idx="20">
                  <c:v>150.50000000000003</c:v>
                </c:pt>
                <c:pt idx="21">
                  <c:v>153.00000000000003</c:v>
                </c:pt>
                <c:pt idx="22">
                  <c:v>153.00000000000003</c:v>
                </c:pt>
                <c:pt idx="23">
                  <c:v>153.20000000000002</c:v>
                </c:pt>
                <c:pt idx="24">
                  <c:v>153.20000000000002</c:v>
                </c:pt>
                <c:pt idx="25">
                  <c:v>153.20000000000002</c:v>
                </c:pt>
                <c:pt idx="26">
                  <c:v>153.20000000000002</c:v>
                </c:pt>
                <c:pt idx="27">
                  <c:v>153.20000000000002</c:v>
                </c:pt>
                <c:pt idx="28">
                  <c:v>153.20000000000002</c:v>
                </c:pt>
                <c:pt idx="29">
                  <c:v>153.20000000000002</c:v>
                </c:pt>
                <c:pt idx="30">
                  <c:v>153.20000000000002</c:v>
                </c:pt>
                <c:pt idx="31">
                  <c:v>153.20000000000002</c:v>
                </c:pt>
                <c:pt idx="32">
                  <c:v>153.50000000000003</c:v>
                </c:pt>
                <c:pt idx="33">
                  <c:v>153.50000000000003</c:v>
                </c:pt>
                <c:pt idx="34">
                  <c:v>153.50000000000003</c:v>
                </c:pt>
                <c:pt idx="35">
                  <c:v>154.00000000000003</c:v>
                </c:pt>
                <c:pt idx="36">
                  <c:v>154.00000000000003</c:v>
                </c:pt>
                <c:pt idx="37">
                  <c:v>154.00000000000003</c:v>
                </c:pt>
                <c:pt idx="38">
                  <c:v>154.00000000000003</c:v>
                </c:pt>
                <c:pt idx="39">
                  <c:v>154.00000000000003</c:v>
                </c:pt>
                <c:pt idx="40">
                  <c:v>154.00000000000003</c:v>
                </c:pt>
                <c:pt idx="41">
                  <c:v>154.00000000000003</c:v>
                </c:pt>
                <c:pt idx="42">
                  <c:v>154.00000000000003</c:v>
                </c:pt>
                <c:pt idx="43">
                  <c:v>154.00000000000003</c:v>
                </c:pt>
                <c:pt idx="44">
                  <c:v>154.00000000000003</c:v>
                </c:pt>
                <c:pt idx="45">
                  <c:v>154.00000000000003</c:v>
                </c:pt>
                <c:pt idx="46">
                  <c:v>154.00000000000003</c:v>
                </c:pt>
                <c:pt idx="47">
                  <c:v>154.00000000000003</c:v>
                </c:pt>
                <c:pt idx="48">
                  <c:v>154.00000000000003</c:v>
                </c:pt>
              </c:numCache>
            </c:numRef>
          </c:yVal>
          <c:smooth val="0"/>
        </c:ser>
        <c:ser>
          <c:idx val="10"/>
          <c:order val="10"/>
          <c:tx>
            <c:v>HIGH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'HIGH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'HIGH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2.2</c:v>
                </c:pt>
                <c:pt idx="4">
                  <c:v>3.7</c:v>
                </c:pt>
                <c:pt idx="5">
                  <c:v>6</c:v>
                </c:pt>
                <c:pt idx="6">
                  <c:v>8.7</c:v>
                </c:pt>
                <c:pt idx="7">
                  <c:v>9.499999999999996</c:v>
                </c:pt>
                <c:pt idx="8">
                  <c:v>14.499999999999996</c:v>
                </c:pt>
                <c:pt idx="9">
                  <c:v>24.999999999999996</c:v>
                </c:pt>
                <c:pt idx="10">
                  <c:v>35.199999999999996</c:v>
                </c:pt>
                <c:pt idx="11">
                  <c:v>43.5</c:v>
                </c:pt>
                <c:pt idx="12">
                  <c:v>45.5</c:v>
                </c:pt>
                <c:pt idx="13">
                  <c:v>46</c:v>
                </c:pt>
                <c:pt idx="14">
                  <c:v>48</c:v>
                </c:pt>
                <c:pt idx="15">
                  <c:v>52</c:v>
                </c:pt>
                <c:pt idx="16">
                  <c:v>54.7</c:v>
                </c:pt>
                <c:pt idx="17">
                  <c:v>58.5</c:v>
                </c:pt>
                <c:pt idx="18">
                  <c:v>61</c:v>
                </c:pt>
                <c:pt idx="19">
                  <c:v>64.5</c:v>
                </c:pt>
                <c:pt idx="20">
                  <c:v>70.5</c:v>
                </c:pt>
                <c:pt idx="21">
                  <c:v>77</c:v>
                </c:pt>
                <c:pt idx="22">
                  <c:v>80.2</c:v>
                </c:pt>
                <c:pt idx="23">
                  <c:v>80.2</c:v>
                </c:pt>
                <c:pt idx="24">
                  <c:v>80.2</c:v>
                </c:pt>
                <c:pt idx="25">
                  <c:v>80.2</c:v>
                </c:pt>
                <c:pt idx="26">
                  <c:v>80.2</c:v>
                </c:pt>
                <c:pt idx="27">
                  <c:v>80.2</c:v>
                </c:pt>
                <c:pt idx="28">
                  <c:v>80.2</c:v>
                </c:pt>
                <c:pt idx="29">
                  <c:v>80.2</c:v>
                </c:pt>
                <c:pt idx="30">
                  <c:v>80.2</c:v>
                </c:pt>
                <c:pt idx="31">
                  <c:v>80.2</c:v>
                </c:pt>
                <c:pt idx="32">
                  <c:v>80.2</c:v>
                </c:pt>
                <c:pt idx="33">
                  <c:v>80.2</c:v>
                </c:pt>
                <c:pt idx="34">
                  <c:v>80.2</c:v>
                </c:pt>
                <c:pt idx="35">
                  <c:v>80.2</c:v>
                </c:pt>
                <c:pt idx="36">
                  <c:v>80.5</c:v>
                </c:pt>
                <c:pt idx="37">
                  <c:v>80.5</c:v>
                </c:pt>
                <c:pt idx="38">
                  <c:v>80.5</c:v>
                </c:pt>
                <c:pt idx="39">
                  <c:v>80.5</c:v>
                </c:pt>
                <c:pt idx="40">
                  <c:v>80.5</c:v>
                </c:pt>
                <c:pt idx="41">
                  <c:v>80.5</c:v>
                </c:pt>
                <c:pt idx="42">
                  <c:v>80.5</c:v>
                </c:pt>
                <c:pt idx="43">
                  <c:v>80.5</c:v>
                </c:pt>
                <c:pt idx="44">
                  <c:v>80.5</c:v>
                </c:pt>
                <c:pt idx="45">
                  <c:v>80.5</c:v>
                </c:pt>
                <c:pt idx="46">
                  <c:v>80.5</c:v>
                </c:pt>
                <c:pt idx="47">
                  <c:v>80.5</c:v>
                </c:pt>
                <c:pt idx="48">
                  <c:v>80.5</c:v>
                </c:pt>
              </c:numCache>
            </c:numRef>
          </c:yVal>
          <c:smooth val="0"/>
        </c:ser>
        <c:ser>
          <c:idx val="11"/>
          <c:order val="11"/>
          <c:tx>
            <c:v>FMNT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'FMNT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'FMNT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0.30000000000001137</c:v>
                </c:pt>
                <c:pt idx="3">
                  <c:v>0.5999999999999943</c:v>
                </c:pt>
                <c:pt idx="4">
                  <c:v>0.8000000000000114</c:v>
                </c:pt>
                <c:pt idx="5">
                  <c:v>0.8000000000000114</c:v>
                </c:pt>
                <c:pt idx="6">
                  <c:v>1.8000000000000114</c:v>
                </c:pt>
                <c:pt idx="7">
                  <c:v>2.3000000000000114</c:v>
                </c:pt>
                <c:pt idx="8">
                  <c:v>7.400000000000006</c:v>
                </c:pt>
                <c:pt idx="9">
                  <c:v>13.800000000000011</c:v>
                </c:pt>
                <c:pt idx="10">
                  <c:v>22.899999999999977</c:v>
                </c:pt>
                <c:pt idx="11">
                  <c:v>27.5</c:v>
                </c:pt>
                <c:pt idx="12">
                  <c:v>30.5</c:v>
                </c:pt>
                <c:pt idx="13">
                  <c:v>32</c:v>
                </c:pt>
                <c:pt idx="14">
                  <c:v>35.39999999999998</c:v>
                </c:pt>
                <c:pt idx="15">
                  <c:v>40.39999999999998</c:v>
                </c:pt>
                <c:pt idx="16">
                  <c:v>46.30000000000001</c:v>
                </c:pt>
                <c:pt idx="17">
                  <c:v>50.80000000000001</c:v>
                </c:pt>
                <c:pt idx="18">
                  <c:v>56.19999999999999</c:v>
                </c:pt>
                <c:pt idx="19">
                  <c:v>61.30000000000001</c:v>
                </c:pt>
                <c:pt idx="20">
                  <c:v>67.89999999999998</c:v>
                </c:pt>
                <c:pt idx="21">
                  <c:v>68.89999999999998</c:v>
                </c:pt>
                <c:pt idx="22">
                  <c:v>68.89999999999998</c:v>
                </c:pt>
                <c:pt idx="23">
                  <c:v>68.89999999999998</c:v>
                </c:pt>
                <c:pt idx="24">
                  <c:v>68.89999999999998</c:v>
                </c:pt>
                <c:pt idx="25">
                  <c:v>68.89999999999998</c:v>
                </c:pt>
                <c:pt idx="26">
                  <c:v>68.89999999999998</c:v>
                </c:pt>
                <c:pt idx="27">
                  <c:v>68.89999999999998</c:v>
                </c:pt>
                <c:pt idx="28">
                  <c:v>68.89999999999998</c:v>
                </c:pt>
                <c:pt idx="29">
                  <c:v>68.89999999999998</c:v>
                </c:pt>
                <c:pt idx="30">
                  <c:v>68.89999999999998</c:v>
                </c:pt>
                <c:pt idx="31">
                  <c:v>68.89999999999998</c:v>
                </c:pt>
                <c:pt idx="32">
                  <c:v>68.89999999999998</c:v>
                </c:pt>
                <c:pt idx="33">
                  <c:v>68.89999999999998</c:v>
                </c:pt>
                <c:pt idx="34">
                  <c:v>68.89999999999998</c:v>
                </c:pt>
                <c:pt idx="35">
                  <c:v>68.89999999999998</c:v>
                </c:pt>
                <c:pt idx="36">
                  <c:v>68.89999999999998</c:v>
                </c:pt>
                <c:pt idx="37">
                  <c:v>68.89999999999998</c:v>
                </c:pt>
                <c:pt idx="38">
                  <c:v>68.89999999999998</c:v>
                </c:pt>
                <c:pt idx="39">
                  <c:v>68.89999999999998</c:v>
                </c:pt>
                <c:pt idx="40">
                  <c:v>68.89999999999998</c:v>
                </c:pt>
                <c:pt idx="41">
                  <c:v>68.89999999999998</c:v>
                </c:pt>
                <c:pt idx="42">
                  <c:v>68.89999999999998</c:v>
                </c:pt>
                <c:pt idx="43">
                  <c:v>68.89999999999998</c:v>
                </c:pt>
                <c:pt idx="44">
                  <c:v>68.89999999999998</c:v>
                </c:pt>
                <c:pt idx="45">
                  <c:v>68.89999999999998</c:v>
                </c:pt>
                <c:pt idx="46">
                  <c:v>68.89999999999998</c:v>
                </c:pt>
                <c:pt idx="47">
                  <c:v>68.89999999999998</c:v>
                </c:pt>
                <c:pt idx="48">
                  <c:v>68.89999999999998</c:v>
                </c:pt>
              </c:numCache>
            </c:numRef>
          </c:yVal>
          <c:smooth val="0"/>
        </c:ser>
        <c:ser>
          <c:idx val="12"/>
          <c:order val="12"/>
          <c:tx>
            <c:v>COXH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'COXH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'COXH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2.5</c:v>
                </c:pt>
                <c:pt idx="4">
                  <c:v>3.299999999999997</c:v>
                </c:pt>
                <c:pt idx="5">
                  <c:v>8.099999999999998</c:v>
                </c:pt>
                <c:pt idx="6">
                  <c:v>10.099999999999998</c:v>
                </c:pt>
                <c:pt idx="7">
                  <c:v>15.200000000000006</c:v>
                </c:pt>
                <c:pt idx="8">
                  <c:v>19.8</c:v>
                </c:pt>
                <c:pt idx="9">
                  <c:v>27.1</c:v>
                </c:pt>
                <c:pt idx="10">
                  <c:v>28.70000000000001</c:v>
                </c:pt>
                <c:pt idx="11">
                  <c:v>33.00000000000001</c:v>
                </c:pt>
                <c:pt idx="12">
                  <c:v>38.800000000000004</c:v>
                </c:pt>
                <c:pt idx="13">
                  <c:v>44.20000000000001</c:v>
                </c:pt>
                <c:pt idx="14">
                  <c:v>49.00000000000001</c:v>
                </c:pt>
                <c:pt idx="15">
                  <c:v>54.300000000000004</c:v>
                </c:pt>
                <c:pt idx="16">
                  <c:v>61.20000000000001</c:v>
                </c:pt>
                <c:pt idx="17">
                  <c:v>69.30000000000001</c:v>
                </c:pt>
                <c:pt idx="18">
                  <c:v>76.70000000000002</c:v>
                </c:pt>
                <c:pt idx="19">
                  <c:v>82.30000000000001</c:v>
                </c:pt>
                <c:pt idx="20">
                  <c:v>83.5</c:v>
                </c:pt>
                <c:pt idx="21">
                  <c:v>83.5</c:v>
                </c:pt>
                <c:pt idx="22">
                  <c:v>83.5</c:v>
                </c:pt>
                <c:pt idx="23">
                  <c:v>83.5</c:v>
                </c:pt>
                <c:pt idx="24">
                  <c:v>83.5</c:v>
                </c:pt>
                <c:pt idx="25">
                  <c:v>83.5</c:v>
                </c:pt>
                <c:pt idx="26">
                  <c:v>83.5</c:v>
                </c:pt>
                <c:pt idx="27">
                  <c:v>83.5</c:v>
                </c:pt>
                <c:pt idx="28">
                  <c:v>83.5</c:v>
                </c:pt>
                <c:pt idx="29">
                  <c:v>83.5</c:v>
                </c:pt>
                <c:pt idx="30">
                  <c:v>83.5</c:v>
                </c:pt>
                <c:pt idx="31">
                  <c:v>83.5</c:v>
                </c:pt>
                <c:pt idx="32">
                  <c:v>83.5</c:v>
                </c:pt>
                <c:pt idx="33">
                  <c:v>83.5</c:v>
                </c:pt>
                <c:pt idx="34">
                  <c:v>83.5</c:v>
                </c:pt>
                <c:pt idx="35">
                  <c:v>83.5</c:v>
                </c:pt>
                <c:pt idx="36">
                  <c:v>83.5</c:v>
                </c:pt>
                <c:pt idx="37">
                  <c:v>83.5</c:v>
                </c:pt>
                <c:pt idx="38">
                  <c:v>83.5</c:v>
                </c:pt>
                <c:pt idx="39">
                  <c:v>83.5</c:v>
                </c:pt>
                <c:pt idx="40">
                  <c:v>83.5</c:v>
                </c:pt>
                <c:pt idx="41">
                  <c:v>83.5</c:v>
                </c:pt>
                <c:pt idx="42">
                  <c:v>83.5</c:v>
                </c:pt>
                <c:pt idx="43">
                  <c:v>83.5</c:v>
                </c:pt>
                <c:pt idx="44">
                  <c:v>83.5</c:v>
                </c:pt>
                <c:pt idx="45">
                  <c:v>83.5</c:v>
                </c:pt>
                <c:pt idx="46">
                  <c:v>83.5</c:v>
                </c:pt>
                <c:pt idx="47">
                  <c:v>83.5</c:v>
                </c:pt>
                <c:pt idx="48">
                  <c:v>83.5</c:v>
                </c:pt>
              </c:numCache>
            </c:numRef>
          </c:yVal>
          <c:smooth val="0"/>
        </c:ser>
        <c:ser>
          <c:idx val="13"/>
          <c:order val="13"/>
          <c:tx>
            <c:v>CHIE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'CHIE - Hyet - 1995'!$E$4:$E$52</c:f>
              <c:numCache>
                <c:ptCount val="49"/>
                <c:pt idx="0">
                  <c:v>34856</c:v>
                </c:pt>
                <c:pt idx="1">
                  <c:v>34856.041666666664</c:v>
                </c:pt>
                <c:pt idx="2">
                  <c:v>34856.083333333336</c:v>
                </c:pt>
                <c:pt idx="3">
                  <c:v>34856.125</c:v>
                </c:pt>
                <c:pt idx="4">
                  <c:v>34856.166666666664</c:v>
                </c:pt>
                <c:pt idx="5">
                  <c:v>34856.208333333336</c:v>
                </c:pt>
                <c:pt idx="6">
                  <c:v>34856.25</c:v>
                </c:pt>
                <c:pt idx="7">
                  <c:v>34856.291666666664</c:v>
                </c:pt>
                <c:pt idx="8">
                  <c:v>34856.333333333336</c:v>
                </c:pt>
                <c:pt idx="9">
                  <c:v>34856.375</c:v>
                </c:pt>
                <c:pt idx="10">
                  <c:v>34856.416666666664</c:v>
                </c:pt>
                <c:pt idx="11">
                  <c:v>34856.458333333336</c:v>
                </c:pt>
                <c:pt idx="12">
                  <c:v>34856.5</c:v>
                </c:pt>
                <c:pt idx="13">
                  <c:v>34856.541666666664</c:v>
                </c:pt>
                <c:pt idx="14">
                  <c:v>34856.583333333336</c:v>
                </c:pt>
                <c:pt idx="15">
                  <c:v>34856.625</c:v>
                </c:pt>
                <c:pt idx="16">
                  <c:v>34856.666666666664</c:v>
                </c:pt>
                <c:pt idx="17">
                  <c:v>34856.708333333336</c:v>
                </c:pt>
                <c:pt idx="18">
                  <c:v>34856.75</c:v>
                </c:pt>
                <c:pt idx="19">
                  <c:v>34856.791666666664</c:v>
                </c:pt>
                <c:pt idx="20">
                  <c:v>34856.833333333336</c:v>
                </c:pt>
                <c:pt idx="21">
                  <c:v>34856.875</c:v>
                </c:pt>
                <c:pt idx="22">
                  <c:v>34856.916666666664</c:v>
                </c:pt>
                <c:pt idx="23">
                  <c:v>34856.958333333336</c:v>
                </c:pt>
                <c:pt idx="24">
                  <c:v>34857</c:v>
                </c:pt>
                <c:pt idx="25">
                  <c:v>34857</c:v>
                </c:pt>
                <c:pt idx="26">
                  <c:v>34857.041666666664</c:v>
                </c:pt>
                <c:pt idx="27">
                  <c:v>34857.083333333336</c:v>
                </c:pt>
                <c:pt idx="28">
                  <c:v>34857.125</c:v>
                </c:pt>
                <c:pt idx="29">
                  <c:v>34857.166666666664</c:v>
                </c:pt>
                <c:pt idx="30">
                  <c:v>34857.208333333336</c:v>
                </c:pt>
                <c:pt idx="31">
                  <c:v>34857.25</c:v>
                </c:pt>
                <c:pt idx="32">
                  <c:v>34857.291666666664</c:v>
                </c:pt>
                <c:pt idx="33">
                  <c:v>34857.333333333336</c:v>
                </c:pt>
                <c:pt idx="34">
                  <c:v>34857.375</c:v>
                </c:pt>
                <c:pt idx="35">
                  <c:v>34857.416666666664</c:v>
                </c:pt>
                <c:pt idx="36">
                  <c:v>34857.458333333336</c:v>
                </c:pt>
                <c:pt idx="37">
                  <c:v>34857.5</c:v>
                </c:pt>
                <c:pt idx="38">
                  <c:v>34857.541666666664</c:v>
                </c:pt>
                <c:pt idx="39">
                  <c:v>34857.583333333336</c:v>
                </c:pt>
                <c:pt idx="40">
                  <c:v>34857.625</c:v>
                </c:pt>
                <c:pt idx="41">
                  <c:v>34857.666666666664</c:v>
                </c:pt>
                <c:pt idx="42">
                  <c:v>34857.708333333336</c:v>
                </c:pt>
                <c:pt idx="43">
                  <c:v>34857.75</c:v>
                </c:pt>
                <c:pt idx="44">
                  <c:v>34857.791666666664</c:v>
                </c:pt>
                <c:pt idx="45">
                  <c:v>34857.833333333336</c:v>
                </c:pt>
                <c:pt idx="46">
                  <c:v>34857.875</c:v>
                </c:pt>
                <c:pt idx="47">
                  <c:v>34857.916666666664</c:v>
                </c:pt>
                <c:pt idx="48">
                  <c:v>34857.958333333336</c:v>
                </c:pt>
              </c:numCache>
            </c:numRef>
          </c:xVal>
          <c:yVal>
            <c:numRef>
              <c:f>'CHIE - Hyet - 1995'!$G$4:$G$52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0.8000000000000043</c:v>
                </c:pt>
                <c:pt idx="3">
                  <c:v>2.100000000000004</c:v>
                </c:pt>
                <c:pt idx="4">
                  <c:v>6.100000000000004</c:v>
                </c:pt>
                <c:pt idx="5">
                  <c:v>11.200000000000003</c:v>
                </c:pt>
                <c:pt idx="6">
                  <c:v>15.800000000000002</c:v>
                </c:pt>
                <c:pt idx="7">
                  <c:v>18.300000000000004</c:v>
                </c:pt>
                <c:pt idx="8">
                  <c:v>22.4</c:v>
                </c:pt>
                <c:pt idx="9">
                  <c:v>28.2</c:v>
                </c:pt>
                <c:pt idx="10">
                  <c:v>30.50000000000001</c:v>
                </c:pt>
                <c:pt idx="11">
                  <c:v>34.80000000000001</c:v>
                </c:pt>
                <c:pt idx="12">
                  <c:v>41.400000000000006</c:v>
                </c:pt>
                <c:pt idx="13">
                  <c:v>56.2</c:v>
                </c:pt>
                <c:pt idx="14">
                  <c:v>62.80000000000001</c:v>
                </c:pt>
                <c:pt idx="15">
                  <c:v>73.20000000000002</c:v>
                </c:pt>
                <c:pt idx="16">
                  <c:v>81.10000000000002</c:v>
                </c:pt>
                <c:pt idx="17">
                  <c:v>85.90000000000003</c:v>
                </c:pt>
                <c:pt idx="18">
                  <c:v>98.80000000000004</c:v>
                </c:pt>
                <c:pt idx="19">
                  <c:v>110.30000000000004</c:v>
                </c:pt>
                <c:pt idx="20">
                  <c:v>122.50000000000004</c:v>
                </c:pt>
                <c:pt idx="21">
                  <c:v>135.40000000000003</c:v>
                </c:pt>
                <c:pt idx="22">
                  <c:v>148.10000000000002</c:v>
                </c:pt>
                <c:pt idx="23">
                  <c:v>157.00000000000003</c:v>
                </c:pt>
                <c:pt idx="24">
                  <c:v>164.40000000000003</c:v>
                </c:pt>
                <c:pt idx="25">
                  <c:v>171.20000000000002</c:v>
                </c:pt>
                <c:pt idx="26">
                  <c:v>174.8</c:v>
                </c:pt>
                <c:pt idx="27">
                  <c:v>178.3</c:v>
                </c:pt>
                <c:pt idx="28">
                  <c:v>180.90000000000003</c:v>
                </c:pt>
                <c:pt idx="29">
                  <c:v>183.20000000000002</c:v>
                </c:pt>
                <c:pt idx="30">
                  <c:v>186.00000000000003</c:v>
                </c:pt>
                <c:pt idx="31">
                  <c:v>188.20000000000002</c:v>
                </c:pt>
                <c:pt idx="32">
                  <c:v>188.50000000000003</c:v>
                </c:pt>
                <c:pt idx="33">
                  <c:v>188.8</c:v>
                </c:pt>
                <c:pt idx="34">
                  <c:v>190.00000000000003</c:v>
                </c:pt>
                <c:pt idx="35">
                  <c:v>192.3</c:v>
                </c:pt>
                <c:pt idx="36">
                  <c:v>198.20000000000002</c:v>
                </c:pt>
                <c:pt idx="37">
                  <c:v>198.20000000000002</c:v>
                </c:pt>
                <c:pt idx="38">
                  <c:v>198.40000000000003</c:v>
                </c:pt>
                <c:pt idx="39">
                  <c:v>198.40000000000003</c:v>
                </c:pt>
                <c:pt idx="40">
                  <c:v>198.40000000000003</c:v>
                </c:pt>
                <c:pt idx="41">
                  <c:v>198.90000000000003</c:v>
                </c:pt>
                <c:pt idx="42">
                  <c:v>199.70000000000002</c:v>
                </c:pt>
                <c:pt idx="43">
                  <c:v>199.70000000000002</c:v>
                </c:pt>
                <c:pt idx="44">
                  <c:v>199.70000000000002</c:v>
                </c:pt>
                <c:pt idx="45">
                  <c:v>199.70000000000002</c:v>
                </c:pt>
                <c:pt idx="46">
                  <c:v>199.70000000000002</c:v>
                </c:pt>
                <c:pt idx="47">
                  <c:v>199.70000000000002</c:v>
                </c:pt>
                <c:pt idx="48">
                  <c:v>199.70000000000002</c:v>
                </c:pt>
              </c:numCache>
            </c:numRef>
          </c:yVal>
          <c:smooth val="0"/>
        </c:ser>
        <c:axId val="20853213"/>
        <c:axId val="53461190"/>
      </c:scatterChart>
      <c:valAx>
        <c:axId val="20853213"/>
        <c:scaling>
          <c:orientation val="minMax"/>
          <c:max val="34857.5"/>
          <c:min val="34856"/>
        </c:scaling>
        <c:axPos val="b"/>
        <c:delete val="0"/>
        <c:numFmt formatCode="mmm/dd\-h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crossBetween val="midCat"/>
        <c:dispUnits/>
        <c:majorUnit val="0.25"/>
      </c:val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Cumulative Rainfall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crossBetween val="midCat"/>
        <c:dispUnits/>
        <c:majorUnit val="20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145"/>
          <c:y val="0.14175"/>
          <c:w val="0.1625"/>
          <c:h val="0.3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0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urly%20Rain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 1995"/>
      <sheetName val="July 19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1211111"/>
  <dimension ref="A1:AG60"/>
  <sheetViews>
    <sheetView workbookViewId="0" topLeftCell="A1">
      <selection activeCell="U6" sqref="U6:U24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19</v>
      </c>
    </row>
    <row r="3" ht="12.75" customHeight="1">
      <c r="V3">
        <f>SUM(U6:U33)</f>
        <v>83.5</v>
      </c>
    </row>
    <row r="4" spans="1:24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5</v>
      </c>
      <c r="Q4">
        <v>73.7</v>
      </c>
      <c r="T4" t="s">
        <v>3</v>
      </c>
      <c r="V4" t="s">
        <v>6</v>
      </c>
      <c r="W4" s="2" t="s">
        <v>7</v>
      </c>
      <c r="X4" t="s">
        <v>8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2.5</v>
      </c>
      <c r="G5">
        <f aca="true" t="shared" si="2" ref="G5:G52">G4+F4</f>
        <v>0</v>
      </c>
      <c r="I5">
        <f t="shared" si="1"/>
        <v>2.499999999854481</v>
      </c>
      <c r="L5" s="2">
        <v>95</v>
      </c>
      <c r="M5">
        <v>6</v>
      </c>
      <c r="N5">
        <v>6</v>
      </c>
      <c r="O5">
        <v>1</v>
      </c>
      <c r="P5" t="s">
        <v>5</v>
      </c>
      <c r="Q5">
        <v>76.2</v>
      </c>
      <c r="R5">
        <f aca="true" t="shared" si="3" ref="R5:R52">Q5-Q4</f>
        <v>2.5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0</v>
      </c>
      <c r="G6">
        <f t="shared" si="2"/>
        <v>2.5</v>
      </c>
      <c r="I6">
        <f t="shared" si="1"/>
        <v>0</v>
      </c>
      <c r="L6" s="2">
        <v>95</v>
      </c>
      <c r="M6">
        <v>6</v>
      </c>
      <c r="N6">
        <v>6</v>
      </c>
      <c r="O6">
        <v>2</v>
      </c>
      <c r="P6" t="s">
        <v>5</v>
      </c>
      <c r="Q6">
        <v>76.2</v>
      </c>
      <c r="R6">
        <f t="shared" si="3"/>
        <v>0</v>
      </c>
      <c r="T6">
        <v>1</v>
      </c>
      <c r="U6">
        <v>2.5</v>
      </c>
      <c r="V6" s="3">
        <f aca="true" t="shared" si="4" ref="V6:V24">U6/V$3*100</f>
        <v>2.9940119760479043</v>
      </c>
      <c r="W6" s="2">
        <f aca="true" t="shared" si="5" ref="W6:W24">W5+V6</f>
        <v>2.9940119760479043</v>
      </c>
      <c r="X6">
        <v>1</v>
      </c>
      <c r="Y6">
        <v>0</v>
      </c>
      <c r="Z6">
        <f aca="true" t="shared" si="6" ref="Z6:Z25">X6*V$2/V$1</f>
        <v>0.95</v>
      </c>
      <c r="AA6">
        <f aca="true" t="shared" si="7" ref="AA6:AA25">MATCH(Z6,T$5:T$32,1)</f>
        <v>1</v>
      </c>
      <c r="AB6">
        <f aca="true" ca="1" t="shared" si="8" ref="AB6:AB25">OFFSET(T$4,AA6,0)</f>
        <v>0</v>
      </c>
      <c r="AC6">
        <f aca="true" ca="1" t="shared" si="9" ref="AC6:AC25">OFFSET(T$4,AA6+1,0)</f>
        <v>1</v>
      </c>
      <c r="AD6" s="3">
        <f aca="true" ca="1" t="shared" si="10" ref="AD6:AD25">OFFSET(T$4,AA6,3)</f>
        <v>0</v>
      </c>
      <c r="AE6" s="3">
        <f aca="true" ca="1" t="shared" si="11" ref="AE6:AE25">OFFSET(T$4,AA6+1,3)</f>
        <v>2.9940119760479043</v>
      </c>
      <c r="AF6" s="3">
        <f aca="true" t="shared" si="12" ref="AF6:AF25">(Z6-AB6)/(AC6-AB6)*(AE6-AD6)+AD6</f>
        <v>2.844311377245509</v>
      </c>
      <c r="AG6" s="3">
        <f aca="true" t="shared" si="13" ref="AG6:AG25">AF6-AF5</f>
        <v>2.844311377245509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0.7999999999999972</v>
      </c>
      <c r="G7">
        <f t="shared" si="2"/>
        <v>2.5</v>
      </c>
      <c r="I7">
        <f t="shared" si="1"/>
        <v>2.3999999999999915</v>
      </c>
      <c r="L7" s="2">
        <v>95</v>
      </c>
      <c r="M7">
        <v>6</v>
      </c>
      <c r="N7">
        <v>6</v>
      </c>
      <c r="O7">
        <v>3</v>
      </c>
      <c r="P7" t="s">
        <v>5</v>
      </c>
      <c r="Q7">
        <v>77</v>
      </c>
      <c r="R7">
        <f t="shared" si="3"/>
        <v>0.7999999999999972</v>
      </c>
      <c r="T7">
        <v>2</v>
      </c>
      <c r="U7">
        <v>0</v>
      </c>
      <c r="V7" s="3">
        <f t="shared" si="4"/>
        <v>0</v>
      </c>
      <c r="W7" s="2">
        <f t="shared" si="5"/>
        <v>2.9940119760479043</v>
      </c>
      <c r="X7">
        <v>2</v>
      </c>
      <c r="Y7">
        <f aca="true" t="shared" si="14" ref="Y7:Y25">Z6</f>
        <v>0.95</v>
      </c>
      <c r="Z7">
        <f t="shared" si="6"/>
        <v>1.9</v>
      </c>
      <c r="AA7">
        <f t="shared" si="7"/>
        <v>2</v>
      </c>
      <c r="AB7">
        <f ca="1" t="shared" si="8"/>
        <v>1</v>
      </c>
      <c r="AC7">
        <f ca="1" t="shared" si="9"/>
        <v>2</v>
      </c>
      <c r="AD7" s="3">
        <f ca="1" t="shared" si="10"/>
        <v>2.9940119760479043</v>
      </c>
      <c r="AE7" s="3">
        <f ca="1" t="shared" si="11"/>
        <v>2.9940119760479043</v>
      </c>
      <c r="AF7" s="3">
        <f t="shared" si="12"/>
        <v>2.9940119760479043</v>
      </c>
      <c r="AG7" s="3">
        <f t="shared" si="13"/>
        <v>0.1497005988023954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4.8</v>
      </c>
      <c r="G8">
        <f t="shared" si="2"/>
        <v>3.299999999999997</v>
      </c>
      <c r="I8">
        <f t="shared" si="1"/>
        <v>19.1999999997206</v>
      </c>
      <c r="L8" s="2">
        <v>95</v>
      </c>
      <c r="M8">
        <v>6</v>
      </c>
      <c r="N8">
        <v>6</v>
      </c>
      <c r="O8">
        <v>4</v>
      </c>
      <c r="P8" t="s">
        <v>5</v>
      </c>
      <c r="Q8">
        <v>81.8</v>
      </c>
      <c r="R8">
        <f t="shared" si="3"/>
        <v>4.799999999999997</v>
      </c>
      <c r="T8">
        <v>3</v>
      </c>
      <c r="U8">
        <v>0.7999999999999972</v>
      </c>
      <c r="V8" s="3">
        <f t="shared" si="4"/>
        <v>0.9580838323353259</v>
      </c>
      <c r="W8" s="2">
        <f t="shared" si="5"/>
        <v>3.95209580838323</v>
      </c>
      <c r="X8">
        <v>3</v>
      </c>
      <c r="Y8">
        <f t="shared" si="14"/>
        <v>1.9</v>
      </c>
      <c r="Z8">
        <f t="shared" si="6"/>
        <v>2.85</v>
      </c>
      <c r="AA8">
        <f t="shared" si="7"/>
        <v>3</v>
      </c>
      <c r="AB8">
        <f ca="1" t="shared" si="8"/>
        <v>2</v>
      </c>
      <c r="AC8">
        <f ca="1" t="shared" si="9"/>
        <v>3</v>
      </c>
      <c r="AD8" s="3">
        <f ca="1" t="shared" si="10"/>
        <v>2.9940119760479043</v>
      </c>
      <c r="AE8" s="3">
        <f ca="1" t="shared" si="11"/>
        <v>3.95209580838323</v>
      </c>
      <c r="AF8" s="3">
        <f t="shared" si="12"/>
        <v>3.8083832335329313</v>
      </c>
      <c r="AG8" s="3">
        <f t="shared" si="13"/>
        <v>0.814371257485027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2</v>
      </c>
      <c r="G9">
        <f t="shared" si="2"/>
        <v>8.099999999999998</v>
      </c>
      <c r="I9">
        <f t="shared" si="1"/>
        <v>10.000000000116415</v>
      </c>
      <c r="L9" s="2">
        <v>95</v>
      </c>
      <c r="M9">
        <v>6</v>
      </c>
      <c r="N9">
        <v>6</v>
      </c>
      <c r="O9">
        <v>5</v>
      </c>
      <c r="P9" t="s">
        <v>5</v>
      </c>
      <c r="Q9">
        <v>83.8</v>
      </c>
      <c r="R9">
        <f t="shared" si="3"/>
        <v>2</v>
      </c>
      <c r="T9">
        <v>4</v>
      </c>
      <c r="U9">
        <v>4.8</v>
      </c>
      <c r="V9" s="3">
        <f t="shared" si="4"/>
        <v>5.748502994011976</v>
      </c>
      <c r="W9" s="2">
        <f t="shared" si="5"/>
        <v>9.700598802395206</v>
      </c>
      <c r="X9">
        <v>4</v>
      </c>
      <c r="Y9">
        <f t="shared" si="14"/>
        <v>2.85</v>
      </c>
      <c r="Z9">
        <f t="shared" si="6"/>
        <v>3.8</v>
      </c>
      <c r="AA9">
        <f t="shared" si="7"/>
        <v>4</v>
      </c>
      <c r="AB9">
        <f ca="1" t="shared" si="8"/>
        <v>3</v>
      </c>
      <c r="AC9">
        <f ca="1" t="shared" si="9"/>
        <v>4</v>
      </c>
      <c r="AD9" s="3">
        <f ca="1" t="shared" si="10"/>
        <v>3.95209580838323</v>
      </c>
      <c r="AE9" s="3">
        <f ca="1" t="shared" si="11"/>
        <v>9.700598802395206</v>
      </c>
      <c r="AF9" s="3">
        <f t="shared" si="12"/>
        <v>8.550898203592808</v>
      </c>
      <c r="AG9" s="3">
        <f t="shared" si="13"/>
        <v>4.742514970059878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5.1000000000000085</v>
      </c>
      <c r="G10">
        <f t="shared" si="2"/>
        <v>10.099999999999998</v>
      </c>
      <c r="I10">
        <f t="shared" si="1"/>
        <v>30.60000000000005</v>
      </c>
      <c r="L10" s="2">
        <v>95</v>
      </c>
      <c r="M10">
        <v>6</v>
      </c>
      <c r="N10">
        <v>6</v>
      </c>
      <c r="O10">
        <v>6</v>
      </c>
      <c r="P10" t="s">
        <v>5</v>
      </c>
      <c r="Q10">
        <v>88.9</v>
      </c>
      <c r="R10">
        <f t="shared" si="3"/>
        <v>5.1000000000000085</v>
      </c>
      <c r="T10">
        <v>5</v>
      </c>
      <c r="U10">
        <v>2</v>
      </c>
      <c r="V10" s="3">
        <f t="shared" si="4"/>
        <v>2.3952095808383236</v>
      </c>
      <c r="W10" s="2">
        <f t="shared" si="5"/>
        <v>12.095808383233528</v>
      </c>
      <c r="X10">
        <v>5</v>
      </c>
      <c r="Y10">
        <f t="shared" si="14"/>
        <v>3.8</v>
      </c>
      <c r="Z10">
        <f t="shared" si="6"/>
        <v>4.75</v>
      </c>
      <c r="AA10">
        <f t="shared" si="7"/>
        <v>5</v>
      </c>
      <c r="AB10">
        <f ca="1" t="shared" si="8"/>
        <v>4</v>
      </c>
      <c r="AC10">
        <f ca="1" t="shared" si="9"/>
        <v>5</v>
      </c>
      <c r="AD10" s="3">
        <f ca="1" t="shared" si="10"/>
        <v>9.700598802395206</v>
      </c>
      <c r="AE10" s="3">
        <f ca="1" t="shared" si="11"/>
        <v>12.095808383233528</v>
      </c>
      <c r="AF10" s="3">
        <f t="shared" si="12"/>
        <v>11.497005988023947</v>
      </c>
      <c r="AG10" s="3">
        <f t="shared" si="13"/>
        <v>2.9461077844311383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4.599999999999994</v>
      </c>
      <c r="G11">
        <f t="shared" si="2"/>
        <v>15.200000000000006</v>
      </c>
      <c r="I11">
        <f t="shared" si="1"/>
        <v>32.199999999732206</v>
      </c>
      <c r="L11" s="2">
        <v>95</v>
      </c>
      <c r="M11">
        <v>6</v>
      </c>
      <c r="N11">
        <v>6</v>
      </c>
      <c r="O11">
        <v>7</v>
      </c>
      <c r="P11" t="s">
        <v>5</v>
      </c>
      <c r="Q11">
        <v>93.5</v>
      </c>
      <c r="R11">
        <f t="shared" si="3"/>
        <v>4.599999999999994</v>
      </c>
      <c r="T11">
        <v>6</v>
      </c>
      <c r="U11">
        <v>5.1000000000000085</v>
      </c>
      <c r="V11" s="3">
        <f t="shared" si="4"/>
        <v>6.107784431137735</v>
      </c>
      <c r="W11" s="2">
        <f t="shared" si="5"/>
        <v>18.203592814371262</v>
      </c>
      <c r="X11">
        <v>6</v>
      </c>
      <c r="Y11">
        <f t="shared" si="14"/>
        <v>4.75</v>
      </c>
      <c r="Z11">
        <f t="shared" si="6"/>
        <v>5.7</v>
      </c>
      <c r="AA11">
        <f t="shared" si="7"/>
        <v>6</v>
      </c>
      <c r="AB11">
        <f ca="1" t="shared" si="8"/>
        <v>5</v>
      </c>
      <c r="AC11">
        <f ca="1" t="shared" si="9"/>
        <v>6</v>
      </c>
      <c r="AD11" s="3">
        <f ca="1" t="shared" si="10"/>
        <v>12.095808383233528</v>
      </c>
      <c r="AE11" s="3">
        <f ca="1" t="shared" si="11"/>
        <v>18.203592814371262</v>
      </c>
      <c r="AF11" s="3">
        <f t="shared" si="12"/>
        <v>16.371257485029943</v>
      </c>
      <c r="AG11" s="3">
        <f t="shared" si="13"/>
        <v>4.8742514970059965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7.3</v>
      </c>
      <c r="G12">
        <f t="shared" si="2"/>
        <v>19.8</v>
      </c>
      <c r="I12">
        <f t="shared" si="1"/>
        <v>58.40000000042491</v>
      </c>
      <c r="L12" s="2">
        <v>95</v>
      </c>
      <c r="M12">
        <v>6</v>
      </c>
      <c r="N12">
        <v>6</v>
      </c>
      <c r="O12">
        <v>8</v>
      </c>
      <c r="P12" t="s">
        <v>5</v>
      </c>
      <c r="Q12">
        <v>100.8</v>
      </c>
      <c r="R12">
        <f t="shared" si="3"/>
        <v>7.299999999999997</v>
      </c>
      <c r="T12">
        <v>7</v>
      </c>
      <c r="U12">
        <v>4.599999999999994</v>
      </c>
      <c r="V12" s="3">
        <f t="shared" si="4"/>
        <v>5.5089820359281365</v>
      </c>
      <c r="W12" s="2">
        <f t="shared" si="5"/>
        <v>23.712574850299397</v>
      </c>
      <c r="X12">
        <v>7</v>
      </c>
      <c r="Y12">
        <f t="shared" si="14"/>
        <v>5.7</v>
      </c>
      <c r="Z12">
        <f t="shared" si="6"/>
        <v>6.65</v>
      </c>
      <c r="AA12">
        <f t="shared" si="7"/>
        <v>7</v>
      </c>
      <c r="AB12">
        <f ca="1" t="shared" si="8"/>
        <v>6</v>
      </c>
      <c r="AC12">
        <f ca="1" t="shared" si="9"/>
        <v>7</v>
      </c>
      <c r="AD12" s="3">
        <f ca="1" t="shared" si="10"/>
        <v>18.203592814371262</v>
      </c>
      <c r="AE12" s="3">
        <f ca="1" t="shared" si="11"/>
        <v>23.712574850299397</v>
      </c>
      <c r="AF12" s="3">
        <f t="shared" si="12"/>
        <v>21.784431137724553</v>
      </c>
      <c r="AG12" s="3">
        <f t="shared" si="13"/>
        <v>5.41317365269461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1.6000000000000085</v>
      </c>
      <c r="G13">
        <f t="shared" si="2"/>
        <v>27.1</v>
      </c>
      <c r="I13">
        <f t="shared" si="1"/>
        <v>14.400000000000077</v>
      </c>
      <c r="L13" s="2">
        <v>95</v>
      </c>
      <c r="M13">
        <v>6</v>
      </c>
      <c r="N13">
        <v>6</v>
      </c>
      <c r="O13">
        <v>9</v>
      </c>
      <c r="P13" t="s">
        <v>5</v>
      </c>
      <c r="Q13">
        <v>102.4</v>
      </c>
      <c r="R13">
        <f t="shared" si="3"/>
        <v>1.6000000000000085</v>
      </c>
      <c r="T13">
        <v>8</v>
      </c>
      <c r="U13">
        <v>7.3</v>
      </c>
      <c r="V13" s="3">
        <f t="shared" si="4"/>
        <v>8.74251497005988</v>
      </c>
      <c r="W13" s="2">
        <f t="shared" si="5"/>
        <v>32.45508982035928</v>
      </c>
      <c r="X13">
        <v>8</v>
      </c>
      <c r="Y13">
        <f t="shared" si="14"/>
        <v>6.65</v>
      </c>
      <c r="Z13">
        <f t="shared" si="6"/>
        <v>7.6</v>
      </c>
      <c r="AA13">
        <f t="shared" si="7"/>
        <v>8</v>
      </c>
      <c r="AB13">
        <f ca="1" t="shared" si="8"/>
        <v>7</v>
      </c>
      <c r="AC13">
        <f ca="1" t="shared" si="9"/>
        <v>8</v>
      </c>
      <c r="AD13" s="3">
        <f ca="1" t="shared" si="10"/>
        <v>23.712574850299397</v>
      </c>
      <c r="AE13" s="3">
        <f ca="1" t="shared" si="11"/>
        <v>32.45508982035928</v>
      </c>
      <c r="AF13" s="3">
        <f t="shared" si="12"/>
        <v>28.958083832335323</v>
      </c>
      <c r="AG13" s="3">
        <f t="shared" si="13"/>
        <v>7.1736526946107695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4.3</v>
      </c>
      <c r="G14">
        <f t="shared" si="2"/>
        <v>28.70000000000001</v>
      </c>
      <c r="I14">
        <f t="shared" si="1"/>
        <v>42.999999999749704</v>
      </c>
      <c r="L14" s="2">
        <v>95</v>
      </c>
      <c r="M14">
        <v>6</v>
      </c>
      <c r="N14">
        <v>6</v>
      </c>
      <c r="O14">
        <v>10</v>
      </c>
      <c r="P14" t="s">
        <v>5</v>
      </c>
      <c r="Q14">
        <v>106.7</v>
      </c>
      <c r="R14">
        <f t="shared" si="3"/>
        <v>4.299999999999997</v>
      </c>
      <c r="T14">
        <v>9</v>
      </c>
      <c r="U14">
        <v>1.6000000000000085</v>
      </c>
      <c r="V14" s="3">
        <f t="shared" si="4"/>
        <v>1.9161676646706687</v>
      </c>
      <c r="W14" s="2">
        <f t="shared" si="5"/>
        <v>34.37125748502994</v>
      </c>
      <c r="X14">
        <v>9</v>
      </c>
      <c r="Y14">
        <f t="shared" si="14"/>
        <v>7.6</v>
      </c>
      <c r="Z14">
        <f t="shared" si="6"/>
        <v>8.55</v>
      </c>
      <c r="AA14">
        <f t="shared" si="7"/>
        <v>9</v>
      </c>
      <c r="AB14">
        <f ca="1" t="shared" si="8"/>
        <v>8</v>
      </c>
      <c r="AC14">
        <f ca="1" t="shared" si="9"/>
        <v>9</v>
      </c>
      <c r="AD14" s="3">
        <f ca="1" t="shared" si="10"/>
        <v>32.45508982035928</v>
      </c>
      <c r="AE14" s="3">
        <f ca="1" t="shared" si="11"/>
        <v>34.37125748502994</v>
      </c>
      <c r="AF14" s="3">
        <f t="shared" si="12"/>
        <v>33.50898203592814</v>
      </c>
      <c r="AG14" s="3">
        <f t="shared" si="13"/>
        <v>4.550898203592819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5.8</v>
      </c>
      <c r="G15">
        <f t="shared" si="2"/>
        <v>33.00000000000001</v>
      </c>
      <c r="I15">
        <f t="shared" si="1"/>
        <v>63.8000000003376</v>
      </c>
      <c r="L15" s="2">
        <v>95</v>
      </c>
      <c r="M15">
        <v>6</v>
      </c>
      <c r="N15">
        <v>6</v>
      </c>
      <c r="O15">
        <v>11</v>
      </c>
      <c r="P15" t="s">
        <v>5</v>
      </c>
      <c r="Q15">
        <v>112.5</v>
      </c>
      <c r="R15">
        <f t="shared" si="3"/>
        <v>5.799999999999997</v>
      </c>
      <c r="T15">
        <v>10</v>
      </c>
      <c r="U15">
        <v>4.3</v>
      </c>
      <c r="V15" s="3">
        <f t="shared" si="4"/>
        <v>5.149700598802395</v>
      </c>
      <c r="W15" s="2">
        <f t="shared" si="5"/>
        <v>39.52095808383234</v>
      </c>
      <c r="X15">
        <v>10</v>
      </c>
      <c r="Y15">
        <f t="shared" si="14"/>
        <v>8.55</v>
      </c>
      <c r="Z15">
        <f t="shared" si="6"/>
        <v>9.5</v>
      </c>
      <c r="AA15">
        <f t="shared" si="7"/>
        <v>10</v>
      </c>
      <c r="AB15">
        <f ca="1" t="shared" si="8"/>
        <v>9</v>
      </c>
      <c r="AC15">
        <f ca="1" t="shared" si="9"/>
        <v>10</v>
      </c>
      <c r="AD15" s="3">
        <f ca="1" t="shared" si="10"/>
        <v>34.37125748502994</v>
      </c>
      <c r="AE15" s="3">
        <f ca="1" t="shared" si="11"/>
        <v>39.52095808383234</v>
      </c>
      <c r="AF15" s="3">
        <f t="shared" si="12"/>
        <v>36.94610778443114</v>
      </c>
      <c r="AG15" s="3">
        <f t="shared" si="13"/>
        <v>3.437125748503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5.400000000000006</v>
      </c>
      <c r="G16">
        <f t="shared" si="2"/>
        <v>38.800000000000004</v>
      </c>
      <c r="I16">
        <f t="shared" si="1"/>
        <v>64.80000000000007</v>
      </c>
      <c r="L16" s="2">
        <v>95</v>
      </c>
      <c r="M16">
        <v>6</v>
      </c>
      <c r="N16">
        <v>6</v>
      </c>
      <c r="O16">
        <v>12</v>
      </c>
      <c r="P16" t="s">
        <v>5</v>
      </c>
      <c r="Q16">
        <v>117.9</v>
      </c>
      <c r="R16">
        <f t="shared" si="3"/>
        <v>5.400000000000006</v>
      </c>
      <c r="T16">
        <v>11</v>
      </c>
      <c r="U16">
        <v>5.8</v>
      </c>
      <c r="V16" s="3">
        <f t="shared" si="4"/>
        <v>6.946107784431138</v>
      </c>
      <c r="W16" s="2">
        <f t="shared" si="5"/>
        <v>46.467065868263475</v>
      </c>
      <c r="X16">
        <v>11</v>
      </c>
      <c r="Y16">
        <f t="shared" si="14"/>
        <v>9.5</v>
      </c>
      <c r="Z16">
        <f t="shared" si="6"/>
        <v>10.45</v>
      </c>
      <c r="AA16">
        <f t="shared" si="7"/>
        <v>11</v>
      </c>
      <c r="AB16">
        <f ca="1" t="shared" si="8"/>
        <v>10</v>
      </c>
      <c r="AC16">
        <f ca="1" t="shared" si="9"/>
        <v>11</v>
      </c>
      <c r="AD16" s="3">
        <f ca="1" t="shared" si="10"/>
        <v>39.52095808383234</v>
      </c>
      <c r="AE16" s="3">
        <f ca="1" t="shared" si="11"/>
        <v>46.467065868263475</v>
      </c>
      <c r="AF16" s="3">
        <f t="shared" si="12"/>
        <v>42.64670658682635</v>
      </c>
      <c r="AG16" s="3">
        <f t="shared" si="13"/>
        <v>5.700598802395206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4.8</v>
      </c>
      <c r="G17">
        <f t="shared" si="2"/>
        <v>44.20000000000001</v>
      </c>
      <c r="I17">
        <f t="shared" si="1"/>
        <v>62.3999999997206</v>
      </c>
      <c r="L17" s="2">
        <v>95</v>
      </c>
      <c r="M17">
        <v>6</v>
      </c>
      <c r="N17">
        <v>6</v>
      </c>
      <c r="O17">
        <v>13</v>
      </c>
      <c r="P17" t="s">
        <v>5</v>
      </c>
      <c r="Q17">
        <v>122.7</v>
      </c>
      <c r="R17">
        <f t="shared" si="3"/>
        <v>4.799999999999997</v>
      </c>
      <c r="T17">
        <v>12</v>
      </c>
      <c r="U17">
        <v>5.400000000000006</v>
      </c>
      <c r="V17" s="3">
        <f t="shared" si="4"/>
        <v>6.4670658682634805</v>
      </c>
      <c r="W17" s="2">
        <f t="shared" si="5"/>
        <v>52.93413173652696</v>
      </c>
      <c r="X17">
        <v>12</v>
      </c>
      <c r="Y17">
        <f t="shared" si="14"/>
        <v>10.45</v>
      </c>
      <c r="Z17">
        <f t="shared" si="6"/>
        <v>11.4</v>
      </c>
      <c r="AA17">
        <f t="shared" si="7"/>
        <v>12</v>
      </c>
      <c r="AB17">
        <f ca="1" t="shared" si="8"/>
        <v>11</v>
      </c>
      <c r="AC17">
        <f ca="1" t="shared" si="9"/>
        <v>12</v>
      </c>
      <c r="AD17" s="3">
        <f ca="1" t="shared" si="10"/>
        <v>46.467065868263475</v>
      </c>
      <c r="AE17" s="3">
        <f ca="1" t="shared" si="11"/>
        <v>52.93413173652696</v>
      </c>
      <c r="AF17" s="3">
        <f t="shared" si="12"/>
        <v>49.05389221556887</v>
      </c>
      <c r="AG17" s="3">
        <f t="shared" si="13"/>
        <v>6.407185628742525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5.3</v>
      </c>
      <c r="G18">
        <f t="shared" si="2"/>
        <v>49.00000000000001</v>
      </c>
      <c r="I18">
        <f t="shared" si="1"/>
        <v>74.20000000030849</v>
      </c>
      <c r="L18" s="2">
        <v>95</v>
      </c>
      <c r="M18">
        <v>6</v>
      </c>
      <c r="N18">
        <v>6</v>
      </c>
      <c r="O18">
        <v>14</v>
      </c>
      <c r="P18" t="s">
        <v>5</v>
      </c>
      <c r="Q18">
        <v>128</v>
      </c>
      <c r="R18">
        <f t="shared" si="3"/>
        <v>5.299999999999997</v>
      </c>
      <c r="T18">
        <v>13</v>
      </c>
      <c r="U18">
        <v>4.8</v>
      </c>
      <c r="V18" s="3">
        <f t="shared" si="4"/>
        <v>5.748502994011976</v>
      </c>
      <c r="W18" s="2">
        <f t="shared" si="5"/>
        <v>58.682634730538936</v>
      </c>
      <c r="X18">
        <v>13</v>
      </c>
      <c r="Y18">
        <f t="shared" si="14"/>
        <v>11.4</v>
      </c>
      <c r="Z18">
        <f t="shared" si="6"/>
        <v>12.35</v>
      </c>
      <c r="AA18">
        <f t="shared" si="7"/>
        <v>13</v>
      </c>
      <c r="AB18">
        <f ca="1" t="shared" si="8"/>
        <v>12</v>
      </c>
      <c r="AC18">
        <f ca="1" t="shared" si="9"/>
        <v>13</v>
      </c>
      <c r="AD18" s="3">
        <f ca="1" t="shared" si="10"/>
        <v>52.93413173652696</v>
      </c>
      <c r="AE18" s="3">
        <f ca="1" t="shared" si="11"/>
        <v>58.682634730538936</v>
      </c>
      <c r="AF18" s="3">
        <f t="shared" si="12"/>
        <v>54.94610778443115</v>
      </c>
      <c r="AG18" s="3">
        <f t="shared" si="13"/>
        <v>5.892215568862277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6.900000000000006</v>
      </c>
      <c r="G19">
        <f t="shared" si="2"/>
        <v>54.300000000000004</v>
      </c>
      <c r="I19">
        <f t="shared" si="1"/>
        <v>103.50000000000009</v>
      </c>
      <c r="L19" s="2">
        <v>95</v>
      </c>
      <c r="M19">
        <v>6</v>
      </c>
      <c r="N19">
        <v>6</v>
      </c>
      <c r="O19">
        <v>15</v>
      </c>
      <c r="P19" t="s">
        <v>5</v>
      </c>
      <c r="Q19">
        <v>134.9</v>
      </c>
      <c r="R19">
        <f t="shared" si="3"/>
        <v>6.900000000000006</v>
      </c>
      <c r="T19">
        <v>14</v>
      </c>
      <c r="U19">
        <v>5.3</v>
      </c>
      <c r="V19" s="3">
        <f t="shared" si="4"/>
        <v>6.347305389221557</v>
      </c>
      <c r="W19" s="2">
        <f t="shared" si="5"/>
        <v>65.0299401197605</v>
      </c>
      <c r="X19">
        <v>14</v>
      </c>
      <c r="Y19">
        <f t="shared" si="14"/>
        <v>12.35</v>
      </c>
      <c r="Z19">
        <f t="shared" si="6"/>
        <v>13.3</v>
      </c>
      <c r="AA19">
        <f t="shared" si="7"/>
        <v>14</v>
      </c>
      <c r="AB19">
        <f ca="1" t="shared" si="8"/>
        <v>13</v>
      </c>
      <c r="AC19">
        <f ca="1" t="shared" si="9"/>
        <v>14</v>
      </c>
      <c r="AD19" s="3">
        <f ca="1" t="shared" si="10"/>
        <v>58.682634730538936</v>
      </c>
      <c r="AE19" s="3">
        <f ca="1" t="shared" si="11"/>
        <v>65.0299401197605</v>
      </c>
      <c r="AF19" s="3">
        <f t="shared" si="12"/>
        <v>60.58682634730541</v>
      </c>
      <c r="AG19" s="3">
        <f t="shared" si="13"/>
        <v>5.640718562874262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8.099999999999994</v>
      </c>
      <c r="G20">
        <f t="shared" si="2"/>
        <v>61.20000000000001</v>
      </c>
      <c r="I20">
        <f t="shared" si="1"/>
        <v>129.59999999952842</v>
      </c>
      <c r="L20" s="2">
        <v>95</v>
      </c>
      <c r="M20">
        <v>6</v>
      </c>
      <c r="N20">
        <v>6</v>
      </c>
      <c r="O20">
        <v>16</v>
      </c>
      <c r="P20" t="s">
        <v>5</v>
      </c>
      <c r="Q20">
        <v>143</v>
      </c>
      <c r="R20">
        <f t="shared" si="3"/>
        <v>8.099999999999994</v>
      </c>
      <c r="T20">
        <v>15</v>
      </c>
      <c r="U20">
        <v>6.900000000000006</v>
      </c>
      <c r="V20" s="3">
        <f t="shared" si="4"/>
        <v>8.263473053892223</v>
      </c>
      <c r="W20" s="2">
        <f t="shared" si="5"/>
        <v>73.29341317365272</v>
      </c>
      <c r="X20">
        <v>15</v>
      </c>
      <c r="Y20">
        <f t="shared" si="14"/>
        <v>13.3</v>
      </c>
      <c r="Z20">
        <f t="shared" si="6"/>
        <v>14.25</v>
      </c>
      <c r="AA20">
        <f t="shared" si="7"/>
        <v>15</v>
      </c>
      <c r="AB20">
        <f ca="1" t="shared" si="8"/>
        <v>14</v>
      </c>
      <c r="AC20">
        <f ca="1" t="shared" si="9"/>
        <v>15</v>
      </c>
      <c r="AD20" s="3">
        <f ca="1" t="shared" si="10"/>
        <v>65.0299401197605</v>
      </c>
      <c r="AE20" s="3">
        <f ca="1" t="shared" si="11"/>
        <v>73.29341317365272</v>
      </c>
      <c r="AF20" s="3">
        <f t="shared" si="12"/>
        <v>67.09580838323356</v>
      </c>
      <c r="AG20" s="3">
        <f t="shared" si="13"/>
        <v>6.508982035928149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7.400000000000006</v>
      </c>
      <c r="G21">
        <f t="shared" si="2"/>
        <v>69.30000000000001</v>
      </c>
      <c r="I21">
        <f t="shared" si="1"/>
        <v>125.80000000043083</v>
      </c>
      <c r="L21" s="2">
        <v>95</v>
      </c>
      <c r="M21">
        <v>6</v>
      </c>
      <c r="N21">
        <v>6</v>
      </c>
      <c r="O21">
        <v>17</v>
      </c>
      <c r="P21" t="s">
        <v>5</v>
      </c>
      <c r="Q21">
        <v>150.4</v>
      </c>
      <c r="R21">
        <f t="shared" si="3"/>
        <v>7.400000000000006</v>
      </c>
      <c r="T21">
        <v>16</v>
      </c>
      <c r="U21">
        <v>8.099999999999994</v>
      </c>
      <c r="V21" s="3">
        <f t="shared" si="4"/>
        <v>9.700598802395202</v>
      </c>
      <c r="W21" s="2">
        <f t="shared" si="5"/>
        <v>82.99401197604793</v>
      </c>
      <c r="X21">
        <v>16</v>
      </c>
      <c r="Y21">
        <f t="shared" si="14"/>
        <v>14.25</v>
      </c>
      <c r="Z21">
        <f t="shared" si="6"/>
        <v>15.2</v>
      </c>
      <c r="AA21">
        <f t="shared" si="7"/>
        <v>16</v>
      </c>
      <c r="AB21">
        <f ca="1" t="shared" si="8"/>
        <v>15</v>
      </c>
      <c r="AC21">
        <f ca="1" t="shared" si="9"/>
        <v>16</v>
      </c>
      <c r="AD21" s="3">
        <f ca="1" t="shared" si="10"/>
        <v>73.29341317365272</v>
      </c>
      <c r="AE21" s="3">
        <f ca="1" t="shared" si="11"/>
        <v>82.99401197604793</v>
      </c>
      <c r="AF21" s="3">
        <f t="shared" si="12"/>
        <v>75.23353293413176</v>
      </c>
      <c r="AG21" s="3">
        <f t="shared" si="13"/>
        <v>8.137724550898199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5.599999999999994</v>
      </c>
      <c r="G22">
        <f t="shared" si="2"/>
        <v>76.70000000000002</v>
      </c>
      <c r="I22">
        <f t="shared" si="1"/>
        <v>100.7999999999999</v>
      </c>
      <c r="L22" s="2">
        <v>95</v>
      </c>
      <c r="M22">
        <v>6</v>
      </c>
      <c r="N22">
        <v>6</v>
      </c>
      <c r="O22">
        <v>18</v>
      </c>
      <c r="P22" t="s">
        <v>5</v>
      </c>
      <c r="Q22">
        <v>156</v>
      </c>
      <c r="R22">
        <f t="shared" si="3"/>
        <v>5.599999999999994</v>
      </c>
      <c r="T22">
        <v>17</v>
      </c>
      <c r="U22">
        <v>7.400000000000006</v>
      </c>
      <c r="V22" s="3">
        <f t="shared" si="4"/>
        <v>8.862275449101803</v>
      </c>
      <c r="W22" s="2">
        <f t="shared" si="5"/>
        <v>91.85628742514973</v>
      </c>
      <c r="X22">
        <v>17</v>
      </c>
      <c r="Y22">
        <f t="shared" si="14"/>
        <v>15.2</v>
      </c>
      <c r="Z22">
        <f t="shared" si="6"/>
        <v>16.15</v>
      </c>
      <c r="AA22">
        <f t="shared" si="7"/>
        <v>17</v>
      </c>
      <c r="AB22">
        <f ca="1" t="shared" si="8"/>
        <v>16</v>
      </c>
      <c r="AC22">
        <f ca="1" t="shared" si="9"/>
        <v>17</v>
      </c>
      <c r="AD22" s="3">
        <f ca="1" t="shared" si="10"/>
        <v>82.99401197604793</v>
      </c>
      <c r="AE22" s="3">
        <f ca="1" t="shared" si="11"/>
        <v>91.85628742514973</v>
      </c>
      <c r="AF22" s="3">
        <f t="shared" si="12"/>
        <v>84.32335329341319</v>
      </c>
      <c r="AG22" s="3">
        <f t="shared" si="13"/>
        <v>9.089820359281433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1.1999999999999886</v>
      </c>
      <c r="G23">
        <f t="shared" si="2"/>
        <v>82.30000000000001</v>
      </c>
      <c r="I23">
        <f t="shared" si="1"/>
        <v>22.799999999929934</v>
      </c>
      <c r="L23" s="2">
        <v>95</v>
      </c>
      <c r="M23">
        <v>6</v>
      </c>
      <c r="N23">
        <v>6</v>
      </c>
      <c r="O23">
        <v>19</v>
      </c>
      <c r="P23" t="s">
        <v>5</v>
      </c>
      <c r="Q23">
        <v>157.2</v>
      </c>
      <c r="R23">
        <f t="shared" si="3"/>
        <v>1.1999999999999886</v>
      </c>
      <c r="T23">
        <v>18</v>
      </c>
      <c r="U23">
        <v>5.599999999999994</v>
      </c>
      <c r="V23" s="3">
        <f t="shared" si="4"/>
        <v>6.706586826347298</v>
      </c>
      <c r="W23" s="2">
        <f t="shared" si="5"/>
        <v>98.56287425149702</v>
      </c>
      <c r="X23">
        <v>18</v>
      </c>
      <c r="Y23">
        <f t="shared" si="14"/>
        <v>16.15</v>
      </c>
      <c r="Z23">
        <f t="shared" si="6"/>
        <v>17.1</v>
      </c>
      <c r="AA23">
        <f t="shared" si="7"/>
        <v>18</v>
      </c>
      <c r="AB23">
        <f ca="1" t="shared" si="8"/>
        <v>17</v>
      </c>
      <c r="AC23">
        <f ca="1" t="shared" si="9"/>
        <v>18</v>
      </c>
      <c r="AD23" s="3">
        <f ca="1" t="shared" si="10"/>
        <v>91.85628742514973</v>
      </c>
      <c r="AE23" s="3">
        <f ca="1" t="shared" si="11"/>
        <v>98.56287425149702</v>
      </c>
      <c r="AF23" s="3">
        <f t="shared" si="12"/>
        <v>92.52694610778447</v>
      </c>
      <c r="AG23" s="3">
        <f t="shared" si="13"/>
        <v>8.203592814371277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0</v>
      </c>
      <c r="G24">
        <f t="shared" si="2"/>
        <v>83.5</v>
      </c>
      <c r="I24">
        <f t="shared" si="1"/>
        <v>0</v>
      </c>
      <c r="L24" s="2">
        <v>95</v>
      </c>
      <c r="M24">
        <v>6</v>
      </c>
      <c r="N24">
        <v>6</v>
      </c>
      <c r="O24">
        <v>20</v>
      </c>
      <c r="P24" t="s">
        <v>5</v>
      </c>
      <c r="Q24">
        <v>157.2</v>
      </c>
      <c r="R24">
        <f t="shared" si="3"/>
        <v>0</v>
      </c>
      <c r="T24">
        <v>19</v>
      </c>
      <c r="U24">
        <v>1.1999999999999886</v>
      </c>
      <c r="V24" s="3">
        <f t="shared" si="4"/>
        <v>1.4371257485029805</v>
      </c>
      <c r="W24" s="2">
        <f t="shared" si="5"/>
        <v>100</v>
      </c>
      <c r="X24">
        <v>19</v>
      </c>
      <c r="Y24">
        <f t="shared" si="14"/>
        <v>17.1</v>
      </c>
      <c r="Z24">
        <f t="shared" si="6"/>
        <v>18.05</v>
      </c>
      <c r="AA24">
        <f t="shared" si="7"/>
        <v>19</v>
      </c>
      <c r="AB24">
        <f ca="1" t="shared" si="8"/>
        <v>18</v>
      </c>
      <c r="AC24">
        <f ca="1" t="shared" si="9"/>
        <v>19</v>
      </c>
      <c r="AD24" s="3">
        <f ca="1" t="shared" si="10"/>
        <v>98.56287425149702</v>
      </c>
      <c r="AE24" s="3">
        <f ca="1" t="shared" si="11"/>
        <v>100</v>
      </c>
      <c r="AF24" s="3">
        <f t="shared" si="12"/>
        <v>98.63473053892217</v>
      </c>
      <c r="AG24" s="3">
        <f t="shared" si="13"/>
        <v>6.107784431137702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0</v>
      </c>
      <c r="G25">
        <f t="shared" si="2"/>
        <v>83.5</v>
      </c>
      <c r="I25">
        <f t="shared" si="1"/>
        <v>0</v>
      </c>
      <c r="L25" s="2">
        <v>95</v>
      </c>
      <c r="M25">
        <v>6</v>
      </c>
      <c r="N25">
        <v>6</v>
      </c>
      <c r="O25">
        <v>21</v>
      </c>
      <c r="P25" t="s">
        <v>5</v>
      </c>
      <c r="Q25">
        <v>157.2</v>
      </c>
      <c r="R25">
        <f t="shared" si="3"/>
        <v>0</v>
      </c>
      <c r="V25" s="3"/>
      <c r="W25" s="2"/>
      <c r="X25">
        <v>20</v>
      </c>
      <c r="Y25">
        <f t="shared" si="14"/>
        <v>18.05</v>
      </c>
      <c r="Z25">
        <f t="shared" si="6"/>
        <v>19</v>
      </c>
      <c r="AA25">
        <f t="shared" si="7"/>
        <v>20</v>
      </c>
      <c r="AB25">
        <f ca="1" t="shared" si="8"/>
        <v>19</v>
      </c>
      <c r="AC25">
        <f ca="1" t="shared" si="9"/>
        <v>0</v>
      </c>
      <c r="AD25" s="3">
        <f ca="1" t="shared" si="10"/>
        <v>100</v>
      </c>
      <c r="AE25" s="3">
        <f ca="1" t="shared" si="11"/>
        <v>0</v>
      </c>
      <c r="AF25" s="3">
        <f t="shared" si="12"/>
        <v>100</v>
      </c>
      <c r="AG25" s="3">
        <f t="shared" si="13"/>
        <v>1.3652694610778298</v>
      </c>
    </row>
    <row r="26" spans="1:18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</v>
      </c>
      <c r="G26">
        <f t="shared" si="2"/>
        <v>83.5</v>
      </c>
      <c r="I26">
        <f t="shared" si="1"/>
        <v>0</v>
      </c>
      <c r="L26" s="2">
        <v>95</v>
      </c>
      <c r="M26">
        <v>6</v>
      </c>
      <c r="N26">
        <v>6</v>
      </c>
      <c r="O26">
        <v>22</v>
      </c>
      <c r="P26" t="s">
        <v>5</v>
      </c>
      <c r="Q26">
        <v>157.2</v>
      </c>
      <c r="R26">
        <f t="shared" si="3"/>
        <v>0</v>
      </c>
    </row>
    <row r="27" spans="1:18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83.5</v>
      </c>
      <c r="I27">
        <f t="shared" si="1"/>
        <v>0</v>
      </c>
      <c r="L27" s="2">
        <v>95</v>
      </c>
      <c r="M27">
        <v>6</v>
      </c>
      <c r="N27">
        <v>6</v>
      </c>
      <c r="O27">
        <v>23</v>
      </c>
      <c r="P27" t="s">
        <v>5</v>
      </c>
      <c r="Q27">
        <v>157.2</v>
      </c>
      <c r="R27">
        <f t="shared" si="3"/>
        <v>0</v>
      </c>
    </row>
    <row r="28" spans="1:18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83.5</v>
      </c>
      <c r="I28">
        <f t="shared" si="1"/>
        <v>0</v>
      </c>
      <c r="L28" s="2">
        <v>95</v>
      </c>
      <c r="M28">
        <v>6</v>
      </c>
      <c r="N28">
        <v>7</v>
      </c>
      <c r="O28">
        <v>0</v>
      </c>
      <c r="P28" t="s">
        <v>5</v>
      </c>
      <c r="Q28">
        <v>157.2</v>
      </c>
      <c r="R28">
        <f t="shared" si="3"/>
        <v>0</v>
      </c>
    </row>
    <row r="29" spans="1:18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83.5</v>
      </c>
      <c r="I29">
        <f t="shared" si="1"/>
        <v>0</v>
      </c>
      <c r="L29" s="2">
        <v>95</v>
      </c>
      <c r="M29">
        <v>6</v>
      </c>
      <c r="N29">
        <v>7</v>
      </c>
      <c r="O29">
        <v>1</v>
      </c>
      <c r="P29" t="s">
        <v>5</v>
      </c>
      <c r="Q29">
        <v>157.2</v>
      </c>
      <c r="R29">
        <f t="shared" si="3"/>
        <v>0</v>
      </c>
    </row>
    <row r="30" spans="1:18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83.5</v>
      </c>
      <c r="I30">
        <f t="shared" si="1"/>
        <v>0</v>
      </c>
      <c r="L30" s="2">
        <v>95</v>
      </c>
      <c r="M30">
        <v>6</v>
      </c>
      <c r="N30">
        <v>7</v>
      </c>
      <c r="O30">
        <v>2</v>
      </c>
      <c r="P30" t="s">
        <v>5</v>
      </c>
      <c r="Q30">
        <v>157.2</v>
      </c>
      <c r="R30">
        <f t="shared" si="3"/>
        <v>0</v>
      </c>
    </row>
    <row r="31" spans="1:18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83.5</v>
      </c>
      <c r="I31">
        <f t="shared" si="1"/>
        <v>0</v>
      </c>
      <c r="L31" s="2">
        <v>95</v>
      </c>
      <c r="M31">
        <v>6</v>
      </c>
      <c r="N31">
        <v>7</v>
      </c>
      <c r="O31">
        <v>3</v>
      </c>
      <c r="P31" t="s">
        <v>5</v>
      </c>
      <c r="Q31">
        <v>157.2</v>
      </c>
      <c r="R31">
        <f t="shared" si="3"/>
        <v>0</v>
      </c>
    </row>
    <row r="32" spans="1:18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83.5</v>
      </c>
      <c r="I32">
        <f t="shared" si="1"/>
        <v>0</v>
      </c>
      <c r="L32" s="2">
        <v>95</v>
      </c>
      <c r="M32">
        <v>6</v>
      </c>
      <c r="N32">
        <v>7</v>
      </c>
      <c r="O32">
        <v>4</v>
      </c>
      <c r="P32" t="s">
        <v>5</v>
      </c>
      <c r="Q32">
        <v>157.2</v>
      </c>
      <c r="R32">
        <f t="shared" si="3"/>
        <v>0</v>
      </c>
    </row>
    <row r="33" spans="1:18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83.5</v>
      </c>
      <c r="I33">
        <f t="shared" si="1"/>
        <v>0</v>
      </c>
      <c r="L33" s="2">
        <v>95</v>
      </c>
      <c r="M33">
        <v>6</v>
      </c>
      <c r="N33">
        <v>7</v>
      </c>
      <c r="O33">
        <v>5</v>
      </c>
      <c r="P33" t="s">
        <v>5</v>
      </c>
      <c r="Q33">
        <v>157.2</v>
      </c>
      <c r="R33">
        <f t="shared" si="3"/>
        <v>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83.5</v>
      </c>
      <c r="I34">
        <f t="shared" si="1"/>
        <v>0</v>
      </c>
      <c r="L34" s="2">
        <v>95</v>
      </c>
      <c r="M34">
        <v>6</v>
      </c>
      <c r="N34">
        <v>7</v>
      </c>
      <c r="O34">
        <v>6</v>
      </c>
      <c r="P34" t="s">
        <v>5</v>
      </c>
      <c r="Q34">
        <v>157.2</v>
      </c>
      <c r="R34">
        <f t="shared" si="3"/>
        <v>0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83.5</v>
      </c>
      <c r="I35">
        <f t="shared" si="1"/>
        <v>0</v>
      </c>
      <c r="L35" s="2">
        <v>95</v>
      </c>
      <c r="M35">
        <v>6</v>
      </c>
      <c r="N35">
        <v>7</v>
      </c>
      <c r="O35">
        <v>7</v>
      </c>
      <c r="P35" t="s">
        <v>5</v>
      </c>
      <c r="Q35">
        <v>157.2</v>
      </c>
      <c r="R35">
        <f t="shared" si="3"/>
        <v>0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83.5</v>
      </c>
      <c r="I36">
        <f aca="true" t="shared" si="16" ref="I36:I52">F36*24*(E36-$E$4)</f>
        <v>0</v>
      </c>
      <c r="L36" s="2">
        <v>95</v>
      </c>
      <c r="M36">
        <v>6</v>
      </c>
      <c r="N36">
        <v>7</v>
      </c>
      <c r="O36">
        <v>8</v>
      </c>
      <c r="P36" t="s">
        <v>5</v>
      </c>
      <c r="Q36">
        <v>157.2</v>
      </c>
      <c r="R36">
        <f t="shared" si="3"/>
        <v>0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83.5</v>
      </c>
      <c r="I37">
        <f t="shared" si="16"/>
        <v>0</v>
      </c>
      <c r="L37" s="2">
        <v>95</v>
      </c>
      <c r="M37">
        <v>6</v>
      </c>
      <c r="N37">
        <v>7</v>
      </c>
      <c r="O37">
        <v>9</v>
      </c>
      <c r="P37" t="s">
        <v>5</v>
      </c>
      <c r="Q37">
        <v>157.2</v>
      </c>
      <c r="R37">
        <f t="shared" si="3"/>
        <v>0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83.5</v>
      </c>
      <c r="I38">
        <f t="shared" si="16"/>
        <v>0</v>
      </c>
      <c r="K38">
        <f aca="true" t="shared" si="17" ref="K38:K52">G38-$G$38</f>
        <v>0</v>
      </c>
      <c r="L38" s="2">
        <v>95</v>
      </c>
      <c r="M38">
        <v>6</v>
      </c>
      <c r="N38">
        <v>7</v>
      </c>
      <c r="O38">
        <v>10</v>
      </c>
      <c r="P38" t="s">
        <v>5</v>
      </c>
      <c r="Q38">
        <v>157.2</v>
      </c>
      <c r="R38">
        <f t="shared" si="3"/>
        <v>0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83.5</v>
      </c>
      <c r="I39">
        <f t="shared" si="16"/>
        <v>0</v>
      </c>
      <c r="K39">
        <f t="shared" si="17"/>
        <v>0</v>
      </c>
      <c r="L39" s="2">
        <v>95</v>
      </c>
      <c r="M39">
        <v>6</v>
      </c>
      <c r="N39">
        <v>7</v>
      </c>
      <c r="O39">
        <v>11</v>
      </c>
      <c r="P39" t="s">
        <v>5</v>
      </c>
      <c r="Q39">
        <v>157.2</v>
      </c>
      <c r="R39">
        <f t="shared" si="3"/>
        <v>0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83.5</v>
      </c>
      <c r="I40">
        <f t="shared" si="16"/>
        <v>0</v>
      </c>
      <c r="K40">
        <f t="shared" si="17"/>
        <v>0</v>
      </c>
      <c r="L40" s="2">
        <v>95</v>
      </c>
      <c r="M40">
        <v>6</v>
      </c>
      <c r="N40">
        <v>7</v>
      </c>
      <c r="O40">
        <v>12</v>
      </c>
      <c r="P40" t="s">
        <v>5</v>
      </c>
      <c r="Q40">
        <v>157.2</v>
      </c>
      <c r="R40">
        <f t="shared" si="3"/>
        <v>0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83.5</v>
      </c>
      <c r="I41">
        <f t="shared" si="16"/>
        <v>0</v>
      </c>
      <c r="K41">
        <f t="shared" si="17"/>
        <v>0</v>
      </c>
      <c r="L41" s="2">
        <v>95</v>
      </c>
      <c r="M41">
        <v>6</v>
      </c>
      <c r="N41">
        <v>7</v>
      </c>
      <c r="O41">
        <v>13</v>
      </c>
      <c r="P41" t="s">
        <v>5</v>
      </c>
      <c r="Q41">
        <v>157.2</v>
      </c>
      <c r="R41">
        <f t="shared" si="3"/>
        <v>0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83.5</v>
      </c>
      <c r="I42">
        <f t="shared" si="16"/>
        <v>0</v>
      </c>
      <c r="K42">
        <f t="shared" si="17"/>
        <v>0</v>
      </c>
      <c r="L42" s="2">
        <v>95</v>
      </c>
      <c r="M42">
        <v>6</v>
      </c>
      <c r="N42">
        <v>7</v>
      </c>
      <c r="O42">
        <v>14</v>
      </c>
      <c r="P42" t="s">
        <v>5</v>
      </c>
      <c r="Q42">
        <v>157.2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83.5</v>
      </c>
      <c r="I43">
        <f t="shared" si="16"/>
        <v>0</v>
      </c>
      <c r="K43">
        <f t="shared" si="17"/>
        <v>0</v>
      </c>
      <c r="L43" s="2">
        <v>95</v>
      </c>
      <c r="M43">
        <v>6</v>
      </c>
      <c r="N43">
        <v>7</v>
      </c>
      <c r="O43">
        <v>15</v>
      </c>
      <c r="P43" t="s">
        <v>5</v>
      </c>
      <c r="Q43">
        <v>157.2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83.5</v>
      </c>
      <c r="I44">
        <f t="shared" si="16"/>
        <v>0</v>
      </c>
      <c r="K44">
        <f t="shared" si="17"/>
        <v>0</v>
      </c>
      <c r="L44" s="2">
        <v>95</v>
      </c>
      <c r="M44">
        <v>6</v>
      </c>
      <c r="N44">
        <v>7</v>
      </c>
      <c r="O44">
        <v>16</v>
      </c>
      <c r="P44" t="s">
        <v>5</v>
      </c>
      <c r="Q44">
        <v>157.2</v>
      </c>
      <c r="R44">
        <f t="shared" si="3"/>
        <v>0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83.5</v>
      </c>
      <c r="I45">
        <f t="shared" si="16"/>
        <v>0</v>
      </c>
      <c r="K45">
        <f t="shared" si="17"/>
        <v>0</v>
      </c>
      <c r="L45" s="2">
        <v>95</v>
      </c>
      <c r="M45">
        <v>6</v>
      </c>
      <c r="N45">
        <v>7</v>
      </c>
      <c r="O45">
        <v>17</v>
      </c>
      <c r="P45" t="s">
        <v>5</v>
      </c>
      <c r="Q45">
        <v>157.2</v>
      </c>
      <c r="R45">
        <f t="shared" si="3"/>
        <v>0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83.5</v>
      </c>
      <c r="I46">
        <f t="shared" si="16"/>
        <v>0</v>
      </c>
      <c r="K46">
        <f t="shared" si="17"/>
        <v>0</v>
      </c>
      <c r="L46" s="2">
        <v>95</v>
      </c>
      <c r="M46">
        <v>6</v>
      </c>
      <c r="N46">
        <v>7</v>
      </c>
      <c r="O46">
        <v>18</v>
      </c>
      <c r="P46" t="s">
        <v>5</v>
      </c>
      <c r="Q46">
        <v>157.2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83.5</v>
      </c>
      <c r="I47">
        <f t="shared" si="16"/>
        <v>0</v>
      </c>
      <c r="K47">
        <f t="shared" si="17"/>
        <v>0</v>
      </c>
      <c r="L47" s="2">
        <v>95</v>
      </c>
      <c r="M47">
        <v>6</v>
      </c>
      <c r="N47">
        <v>7</v>
      </c>
      <c r="O47">
        <v>19</v>
      </c>
      <c r="P47" t="s">
        <v>5</v>
      </c>
      <c r="Q47">
        <v>157.2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83.5</v>
      </c>
      <c r="I48">
        <f t="shared" si="16"/>
        <v>0</v>
      </c>
      <c r="K48">
        <f t="shared" si="17"/>
        <v>0</v>
      </c>
      <c r="L48">
        <v>95</v>
      </c>
      <c r="M48">
        <v>6</v>
      </c>
      <c r="N48">
        <v>7</v>
      </c>
      <c r="O48">
        <v>20</v>
      </c>
      <c r="P48" t="s">
        <v>5</v>
      </c>
      <c r="Q48">
        <v>157.2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83.5</v>
      </c>
      <c r="I49">
        <f t="shared" si="16"/>
        <v>0</v>
      </c>
      <c r="K49">
        <f t="shared" si="17"/>
        <v>0</v>
      </c>
      <c r="L49">
        <v>95</v>
      </c>
      <c r="M49">
        <v>6</v>
      </c>
      <c r="N49">
        <v>7</v>
      </c>
      <c r="O49">
        <v>21</v>
      </c>
      <c r="P49" t="s">
        <v>5</v>
      </c>
      <c r="Q49">
        <v>157.2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83.5</v>
      </c>
      <c r="I50">
        <f t="shared" si="16"/>
        <v>0</v>
      </c>
      <c r="K50">
        <f t="shared" si="17"/>
        <v>0</v>
      </c>
      <c r="L50">
        <v>95</v>
      </c>
      <c r="M50">
        <v>6</v>
      </c>
      <c r="N50">
        <v>7</v>
      </c>
      <c r="O50">
        <v>22</v>
      </c>
      <c r="P50" t="s">
        <v>5</v>
      </c>
      <c r="Q50">
        <v>157.2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83.5</v>
      </c>
      <c r="I51">
        <f t="shared" si="16"/>
        <v>0</v>
      </c>
      <c r="K51">
        <f t="shared" si="17"/>
        <v>0</v>
      </c>
      <c r="L51">
        <v>95</v>
      </c>
      <c r="M51">
        <v>6</v>
      </c>
      <c r="N51">
        <v>7</v>
      </c>
      <c r="O51">
        <v>23</v>
      </c>
      <c r="P51" t="s">
        <v>5</v>
      </c>
      <c r="Q51">
        <v>157.2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83.5</v>
      </c>
      <c r="I52">
        <f t="shared" si="16"/>
        <v>0</v>
      </c>
      <c r="K52">
        <f t="shared" si="17"/>
        <v>0</v>
      </c>
      <c r="L52">
        <v>95</v>
      </c>
      <c r="M52">
        <v>6</v>
      </c>
      <c r="N52">
        <v>8</v>
      </c>
      <c r="O52">
        <v>0</v>
      </c>
      <c r="P52" t="s">
        <v>5</v>
      </c>
      <c r="Q52">
        <v>157.2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83.5</v>
      </c>
      <c r="G57" s="3">
        <f>SUM(I4:I52)</f>
        <v>960.3999999998543</v>
      </c>
      <c r="H57" s="3">
        <f>E4</f>
        <v>34856</v>
      </c>
      <c r="I57" s="3">
        <f>E52</f>
        <v>34857.958333333336</v>
      </c>
      <c r="J57" s="3">
        <f>H57+G57/F57/24</f>
        <v>34856.479241516965</v>
      </c>
      <c r="K57">
        <f>(I57-H57)*24</f>
        <v>47.00000000005821</v>
      </c>
    </row>
    <row r="58" spans="4:11" ht="12.75">
      <c r="D58" s="7" t="s">
        <v>18</v>
      </c>
      <c r="F58" s="3">
        <f>SUM(F5:F23)</f>
        <v>83.5</v>
      </c>
      <c r="G58" s="3">
        <f>SUM(I5:I23)</f>
        <v>960.3999999998543</v>
      </c>
      <c r="H58" s="3">
        <f>E5</f>
        <v>34856.041666666664</v>
      </c>
      <c r="I58" s="3">
        <f>E23</f>
        <v>34856.791666666664</v>
      </c>
      <c r="J58" s="3">
        <f>H57+G58/F58/24</f>
        <v>34856.479241516965</v>
      </c>
      <c r="K58" s="8">
        <f>(I58-H58)*24</f>
        <v>18</v>
      </c>
    </row>
    <row r="60" ht="12.75">
      <c r="J60" s="9">
        <f>(J58-H58)*24</f>
        <v>10.501796407217626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111111"/>
  <dimension ref="A1:AH60"/>
  <sheetViews>
    <sheetView workbookViewId="0" topLeftCell="A1">
      <selection activeCell="G28" sqref="G28"/>
    </sheetView>
  </sheetViews>
  <sheetFormatPr defaultColWidth="9.140625" defaultRowHeight="12.75"/>
  <sheetData>
    <row r="1" ht="12.75">
      <c r="W1">
        <v>20</v>
      </c>
    </row>
    <row r="2" spans="1:23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W2">
        <v>22</v>
      </c>
    </row>
    <row r="3" ht="12.75" customHeight="1">
      <c r="W3">
        <f>SUM(V6:V33)</f>
        <v>113.8</v>
      </c>
    </row>
    <row r="4" spans="1:25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/>
      <c r="M4">
        <v>95</v>
      </c>
      <c r="N4">
        <v>6</v>
      </c>
      <c r="O4">
        <v>6</v>
      </c>
      <c r="P4">
        <v>0</v>
      </c>
      <c r="Q4" t="s">
        <v>123</v>
      </c>
      <c r="R4">
        <v>4.6</v>
      </c>
      <c r="U4" t="s">
        <v>3</v>
      </c>
      <c r="W4" t="s">
        <v>6</v>
      </c>
      <c r="X4" s="2" t="s">
        <v>7</v>
      </c>
      <c r="Y4" t="s">
        <v>8</v>
      </c>
    </row>
    <row r="5" spans="1:33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</v>
      </c>
      <c r="G5">
        <f aca="true" t="shared" si="2" ref="G5:G52">G4+F4</f>
        <v>0</v>
      </c>
      <c r="I5">
        <f t="shared" si="1"/>
        <v>0</v>
      </c>
      <c r="L5" s="2"/>
      <c r="M5">
        <v>95</v>
      </c>
      <c r="N5">
        <v>6</v>
      </c>
      <c r="O5">
        <v>6</v>
      </c>
      <c r="P5">
        <v>1</v>
      </c>
      <c r="Q5" t="s">
        <v>123</v>
      </c>
      <c r="R5">
        <v>4.6</v>
      </c>
      <c r="S5">
        <f aca="true" t="shared" si="3" ref="S5:S52">R5-R4</f>
        <v>0</v>
      </c>
      <c r="U5">
        <v>0</v>
      </c>
      <c r="X5" s="2">
        <v>0</v>
      </c>
      <c r="Z5" t="s">
        <v>9</v>
      </c>
      <c r="AA5" t="s">
        <v>10</v>
      </c>
      <c r="AG5">
        <v>0</v>
      </c>
    </row>
    <row r="6" spans="1:34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3.5</v>
      </c>
      <c r="G6">
        <f t="shared" si="2"/>
        <v>0</v>
      </c>
      <c r="I6">
        <f t="shared" si="1"/>
        <v>7.000000000203727</v>
      </c>
      <c r="L6" s="2"/>
      <c r="M6">
        <v>95</v>
      </c>
      <c r="N6">
        <v>6</v>
      </c>
      <c r="O6">
        <v>6</v>
      </c>
      <c r="P6">
        <v>2</v>
      </c>
      <c r="Q6" t="s">
        <v>123</v>
      </c>
      <c r="R6">
        <v>8.1</v>
      </c>
      <c r="S6">
        <f t="shared" si="3"/>
        <v>3.5</v>
      </c>
      <c r="U6">
        <v>1</v>
      </c>
      <c r="V6">
        <v>3.5</v>
      </c>
      <c r="W6" s="3">
        <f aca="true" t="shared" si="4" ref="W6:W27">V6/W$3*100</f>
        <v>3.0755711775043935</v>
      </c>
      <c r="X6" s="2">
        <f aca="true" t="shared" si="5" ref="X6:X27">X5+W6</f>
        <v>3.0755711775043935</v>
      </c>
      <c r="Y6">
        <v>1</v>
      </c>
      <c r="Z6">
        <v>0</v>
      </c>
      <c r="AA6">
        <f aca="true" t="shared" si="6" ref="AA6:AA25">Y6*W$2/W$1</f>
        <v>1.1</v>
      </c>
      <c r="AB6">
        <f aca="true" t="shared" si="7" ref="AB6:AB25">MATCH(AA6,U$5:U$32,1)</f>
        <v>2</v>
      </c>
      <c r="AC6">
        <f aca="true" ca="1" t="shared" si="8" ref="AC6:AC25">OFFSET(U$4,AB6,0)</f>
        <v>1</v>
      </c>
      <c r="AD6">
        <f aca="true" ca="1" t="shared" si="9" ref="AD6:AD25">OFFSET(U$4,AB6+1,0)</f>
        <v>2</v>
      </c>
      <c r="AE6" s="3">
        <f aca="true" ca="1" t="shared" si="10" ref="AE6:AE25">OFFSET(U$4,AB6,3)</f>
        <v>3.0755711775043935</v>
      </c>
      <c r="AF6" s="3">
        <f aca="true" ca="1" t="shared" si="11" ref="AF6:AF25">OFFSET(U$4,AB6+1,3)</f>
        <v>5.975395430579964</v>
      </c>
      <c r="AG6" s="3">
        <f aca="true" t="shared" si="12" ref="AG6:AG25">(AA6-AC6)/(AD6-AC6)*(AF6-AE6)+AE6</f>
        <v>3.365553602811951</v>
      </c>
      <c r="AH6" s="3">
        <f aca="true" t="shared" si="13" ref="AH6:AH25">AG6-AG5</f>
        <v>3.365553602811951</v>
      </c>
    </row>
    <row r="7" spans="1:34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3.3</v>
      </c>
      <c r="G7">
        <f t="shared" si="2"/>
        <v>3.5</v>
      </c>
      <c r="I7">
        <f t="shared" si="1"/>
        <v>9.899999999999999</v>
      </c>
      <c r="L7" s="2"/>
      <c r="M7">
        <v>95</v>
      </c>
      <c r="N7">
        <v>6</v>
      </c>
      <c r="O7">
        <v>6</v>
      </c>
      <c r="P7">
        <v>3</v>
      </c>
      <c r="Q7" t="s">
        <v>123</v>
      </c>
      <c r="R7">
        <v>11.4</v>
      </c>
      <c r="S7">
        <f t="shared" si="3"/>
        <v>3.3000000000000007</v>
      </c>
      <c r="U7">
        <v>2</v>
      </c>
      <c r="V7">
        <v>3.3</v>
      </c>
      <c r="W7" s="3">
        <f t="shared" si="4"/>
        <v>2.899824253075571</v>
      </c>
      <c r="X7" s="2">
        <f t="shared" si="5"/>
        <v>5.975395430579964</v>
      </c>
      <c r="Y7">
        <v>2</v>
      </c>
      <c r="Z7">
        <f aca="true" t="shared" si="14" ref="Z7:Z25">AA6</f>
        <v>1.1</v>
      </c>
      <c r="AA7">
        <f t="shared" si="6"/>
        <v>2.2</v>
      </c>
      <c r="AB7">
        <f t="shared" si="7"/>
        <v>3</v>
      </c>
      <c r="AC7">
        <f ca="1" t="shared" si="8"/>
        <v>2</v>
      </c>
      <c r="AD7">
        <f ca="1" t="shared" si="9"/>
        <v>3</v>
      </c>
      <c r="AE7" s="3">
        <f ca="1" t="shared" si="10"/>
        <v>5.975395430579964</v>
      </c>
      <c r="AF7" s="3">
        <f ca="1" t="shared" si="11"/>
        <v>7.820738137082601</v>
      </c>
      <c r="AG7" s="3">
        <f t="shared" si="12"/>
        <v>6.344463971880492</v>
      </c>
      <c r="AH7" s="3">
        <f t="shared" si="13"/>
        <v>2.978910369068541</v>
      </c>
    </row>
    <row r="8" spans="1:34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2.1</v>
      </c>
      <c r="G8">
        <f t="shared" si="2"/>
        <v>6.8</v>
      </c>
      <c r="I8">
        <f t="shared" si="1"/>
        <v>8.399999999877766</v>
      </c>
      <c r="L8" s="2"/>
      <c r="M8">
        <v>95</v>
      </c>
      <c r="N8">
        <v>6</v>
      </c>
      <c r="O8">
        <v>6</v>
      </c>
      <c r="P8">
        <v>4</v>
      </c>
      <c r="Q8" t="s">
        <v>123</v>
      </c>
      <c r="R8">
        <v>13.5</v>
      </c>
      <c r="S8">
        <f t="shared" si="3"/>
        <v>2.0999999999999996</v>
      </c>
      <c r="U8">
        <v>3</v>
      </c>
      <c r="V8">
        <v>2.1</v>
      </c>
      <c r="W8" s="3">
        <f t="shared" si="4"/>
        <v>1.8453427065026364</v>
      </c>
      <c r="X8" s="2">
        <f t="shared" si="5"/>
        <v>7.820738137082601</v>
      </c>
      <c r="Y8">
        <v>3</v>
      </c>
      <c r="Z8">
        <f t="shared" si="14"/>
        <v>2.2</v>
      </c>
      <c r="AA8">
        <f t="shared" si="6"/>
        <v>3.3</v>
      </c>
      <c r="AB8">
        <f t="shared" si="7"/>
        <v>4</v>
      </c>
      <c r="AC8">
        <f ca="1" t="shared" si="8"/>
        <v>3</v>
      </c>
      <c r="AD8">
        <f ca="1" t="shared" si="9"/>
        <v>4</v>
      </c>
      <c r="AE8" s="3">
        <f ca="1" t="shared" si="10"/>
        <v>7.820738137082601</v>
      </c>
      <c r="AF8" s="3">
        <f ca="1" t="shared" si="11"/>
        <v>11.775043936731107</v>
      </c>
      <c r="AG8" s="3">
        <f t="shared" si="12"/>
        <v>9.007029876977152</v>
      </c>
      <c r="AH8" s="3">
        <f t="shared" si="13"/>
        <v>2.6625659050966597</v>
      </c>
    </row>
    <row r="9" spans="1:34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4.5</v>
      </c>
      <c r="G9">
        <f t="shared" si="2"/>
        <v>8.9</v>
      </c>
      <c r="I9">
        <f t="shared" si="1"/>
        <v>22.500000000261934</v>
      </c>
      <c r="L9" s="2"/>
      <c r="M9">
        <v>95</v>
      </c>
      <c r="N9">
        <v>6</v>
      </c>
      <c r="O9">
        <v>6</v>
      </c>
      <c r="P9">
        <v>5</v>
      </c>
      <c r="Q9" t="s">
        <v>123</v>
      </c>
      <c r="R9">
        <v>18</v>
      </c>
      <c r="S9">
        <f t="shared" si="3"/>
        <v>4.5</v>
      </c>
      <c r="U9">
        <v>4</v>
      </c>
      <c r="V9">
        <v>4.5</v>
      </c>
      <c r="W9" s="3">
        <f t="shared" si="4"/>
        <v>3.9543057996485063</v>
      </c>
      <c r="X9" s="2">
        <f t="shared" si="5"/>
        <v>11.775043936731107</v>
      </c>
      <c r="Y9">
        <v>4</v>
      </c>
      <c r="Z9">
        <f t="shared" si="14"/>
        <v>3.3</v>
      </c>
      <c r="AA9">
        <f t="shared" si="6"/>
        <v>4.4</v>
      </c>
      <c r="AB9">
        <f t="shared" si="7"/>
        <v>5</v>
      </c>
      <c r="AC9">
        <f ca="1" t="shared" si="8"/>
        <v>4</v>
      </c>
      <c r="AD9">
        <f ca="1" t="shared" si="9"/>
        <v>5</v>
      </c>
      <c r="AE9" s="3">
        <f ca="1" t="shared" si="10"/>
        <v>11.775043936731107</v>
      </c>
      <c r="AF9" s="3">
        <f ca="1" t="shared" si="11"/>
        <v>14.674868189806677</v>
      </c>
      <c r="AG9" s="3">
        <f t="shared" si="12"/>
        <v>12.934973637961336</v>
      </c>
      <c r="AH9" s="3">
        <f t="shared" si="13"/>
        <v>3.927943760984185</v>
      </c>
    </row>
    <row r="10" spans="1:34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3.3</v>
      </c>
      <c r="G10">
        <f t="shared" si="2"/>
        <v>13.4</v>
      </c>
      <c r="I10">
        <f t="shared" si="1"/>
        <v>19.799999999999997</v>
      </c>
      <c r="L10" s="2"/>
      <c r="M10">
        <v>95</v>
      </c>
      <c r="N10">
        <v>6</v>
      </c>
      <c r="O10">
        <v>6</v>
      </c>
      <c r="P10">
        <v>6</v>
      </c>
      <c r="Q10" t="s">
        <v>123</v>
      </c>
      <c r="R10">
        <v>21.3</v>
      </c>
      <c r="S10">
        <f t="shared" si="3"/>
        <v>3.3000000000000007</v>
      </c>
      <c r="U10">
        <v>5</v>
      </c>
      <c r="V10">
        <v>3.3</v>
      </c>
      <c r="W10" s="3">
        <f t="shared" si="4"/>
        <v>2.899824253075571</v>
      </c>
      <c r="X10" s="2">
        <f t="shared" si="5"/>
        <v>14.674868189806677</v>
      </c>
      <c r="Y10">
        <v>5</v>
      </c>
      <c r="Z10">
        <f t="shared" si="14"/>
        <v>4.4</v>
      </c>
      <c r="AA10">
        <f t="shared" si="6"/>
        <v>5.5</v>
      </c>
      <c r="AB10">
        <f t="shared" si="7"/>
        <v>6</v>
      </c>
      <c r="AC10">
        <f ca="1" t="shared" si="8"/>
        <v>5</v>
      </c>
      <c r="AD10">
        <f ca="1" t="shared" si="9"/>
        <v>6</v>
      </c>
      <c r="AE10" s="3">
        <f ca="1" t="shared" si="10"/>
        <v>14.674868189806677</v>
      </c>
      <c r="AF10" s="3">
        <f ca="1" t="shared" si="11"/>
        <v>15.377855887521967</v>
      </c>
      <c r="AG10" s="3">
        <f t="shared" si="12"/>
        <v>15.026362038664322</v>
      </c>
      <c r="AH10" s="3">
        <f t="shared" si="13"/>
        <v>2.0913884007029857</v>
      </c>
    </row>
    <row r="11" spans="1:34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0.8000000000000007</v>
      </c>
      <c r="G11">
        <f t="shared" si="2"/>
        <v>16.7</v>
      </c>
      <c r="I11">
        <f t="shared" si="1"/>
        <v>5.599999999953439</v>
      </c>
      <c r="L11" s="2"/>
      <c r="M11">
        <v>95</v>
      </c>
      <c r="N11">
        <v>6</v>
      </c>
      <c r="O11">
        <v>6</v>
      </c>
      <c r="P11">
        <v>7</v>
      </c>
      <c r="Q11" t="s">
        <v>123</v>
      </c>
      <c r="R11">
        <v>22.1</v>
      </c>
      <c r="S11">
        <f t="shared" si="3"/>
        <v>0.8000000000000007</v>
      </c>
      <c r="U11">
        <v>6</v>
      </c>
      <c r="V11">
        <v>0.8000000000000007</v>
      </c>
      <c r="W11" s="3">
        <f t="shared" si="4"/>
        <v>0.7029876977152907</v>
      </c>
      <c r="X11" s="2">
        <f t="shared" si="5"/>
        <v>15.377855887521967</v>
      </c>
      <c r="Y11">
        <v>6</v>
      </c>
      <c r="Z11">
        <f t="shared" si="14"/>
        <v>5.5</v>
      </c>
      <c r="AA11">
        <f t="shared" si="6"/>
        <v>6.6</v>
      </c>
      <c r="AB11">
        <f t="shared" si="7"/>
        <v>7</v>
      </c>
      <c r="AC11">
        <f ca="1" t="shared" si="8"/>
        <v>6</v>
      </c>
      <c r="AD11">
        <f ca="1" t="shared" si="9"/>
        <v>7</v>
      </c>
      <c r="AE11" s="3">
        <f ca="1" t="shared" si="10"/>
        <v>15.377855887521967</v>
      </c>
      <c r="AF11" s="3">
        <f ca="1" t="shared" si="11"/>
        <v>24.516695957820737</v>
      </c>
      <c r="AG11" s="3">
        <f t="shared" si="12"/>
        <v>20.861159929701227</v>
      </c>
      <c r="AH11" s="3">
        <f t="shared" si="13"/>
        <v>5.834797891036905</v>
      </c>
    </row>
    <row r="12" spans="1:34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10.4</v>
      </c>
      <c r="G12">
        <f t="shared" si="2"/>
        <v>17.5</v>
      </c>
      <c r="I12">
        <f t="shared" si="1"/>
        <v>83.20000000060537</v>
      </c>
      <c r="L12" s="2"/>
      <c r="M12">
        <v>95</v>
      </c>
      <c r="N12">
        <v>6</v>
      </c>
      <c r="O12">
        <v>6</v>
      </c>
      <c r="P12">
        <v>8</v>
      </c>
      <c r="Q12" t="s">
        <v>123</v>
      </c>
      <c r="R12">
        <v>32.5</v>
      </c>
      <c r="S12">
        <f t="shared" si="3"/>
        <v>10.399999999999999</v>
      </c>
      <c r="U12">
        <v>7</v>
      </c>
      <c r="V12">
        <v>10.4</v>
      </c>
      <c r="W12" s="3">
        <f t="shared" si="4"/>
        <v>9.13884007029877</v>
      </c>
      <c r="X12" s="2">
        <f t="shared" si="5"/>
        <v>24.516695957820737</v>
      </c>
      <c r="Y12">
        <v>7</v>
      </c>
      <c r="Z12">
        <f t="shared" si="14"/>
        <v>6.6</v>
      </c>
      <c r="AA12">
        <f t="shared" si="6"/>
        <v>7.7</v>
      </c>
      <c r="AB12">
        <f t="shared" si="7"/>
        <v>8</v>
      </c>
      <c r="AC12">
        <f ca="1" t="shared" si="8"/>
        <v>7</v>
      </c>
      <c r="AD12">
        <f ca="1" t="shared" si="9"/>
        <v>8</v>
      </c>
      <c r="AE12" s="3">
        <f ca="1" t="shared" si="10"/>
        <v>24.516695957820737</v>
      </c>
      <c r="AF12" s="3">
        <f ca="1" t="shared" si="11"/>
        <v>30.31634446397188</v>
      </c>
      <c r="AG12" s="3">
        <f t="shared" si="12"/>
        <v>28.576449912126538</v>
      </c>
      <c r="AH12" s="3">
        <f t="shared" si="13"/>
        <v>7.715289982425311</v>
      </c>
    </row>
    <row r="13" spans="1:34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6.6</v>
      </c>
      <c r="G13">
        <f t="shared" si="2"/>
        <v>27.9</v>
      </c>
      <c r="I13">
        <f t="shared" si="1"/>
        <v>59.39999999999999</v>
      </c>
      <c r="L13" s="2"/>
      <c r="M13">
        <v>95</v>
      </c>
      <c r="N13">
        <v>6</v>
      </c>
      <c r="O13">
        <v>6</v>
      </c>
      <c r="P13">
        <v>9</v>
      </c>
      <c r="Q13" t="s">
        <v>123</v>
      </c>
      <c r="R13">
        <v>39.1</v>
      </c>
      <c r="S13">
        <f t="shared" si="3"/>
        <v>6.600000000000001</v>
      </c>
      <c r="U13">
        <v>8</v>
      </c>
      <c r="V13">
        <v>6.6</v>
      </c>
      <c r="W13" s="3">
        <f t="shared" si="4"/>
        <v>5.799648506151142</v>
      </c>
      <c r="X13" s="2">
        <f t="shared" si="5"/>
        <v>30.31634446397188</v>
      </c>
      <c r="Y13">
        <v>8</v>
      </c>
      <c r="Z13">
        <f t="shared" si="14"/>
        <v>7.7</v>
      </c>
      <c r="AA13">
        <f t="shared" si="6"/>
        <v>8.8</v>
      </c>
      <c r="AB13">
        <f t="shared" si="7"/>
        <v>9</v>
      </c>
      <c r="AC13">
        <f ca="1" t="shared" si="8"/>
        <v>8</v>
      </c>
      <c r="AD13">
        <f ca="1" t="shared" si="9"/>
        <v>9</v>
      </c>
      <c r="AE13" s="3">
        <f ca="1" t="shared" si="10"/>
        <v>30.31634446397188</v>
      </c>
      <c r="AF13" s="3">
        <f ca="1" t="shared" si="11"/>
        <v>34.53427065026362</v>
      </c>
      <c r="AG13" s="3">
        <f t="shared" si="12"/>
        <v>33.690685413005276</v>
      </c>
      <c r="AH13" s="3">
        <f t="shared" si="13"/>
        <v>5.114235500878738</v>
      </c>
    </row>
    <row r="14" spans="1:34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4.8</v>
      </c>
      <c r="G14">
        <f t="shared" si="2"/>
        <v>34.5</v>
      </c>
      <c r="I14">
        <f t="shared" si="1"/>
        <v>47.9999999997206</v>
      </c>
      <c r="L14" s="2"/>
      <c r="M14">
        <v>95</v>
      </c>
      <c r="N14">
        <v>6</v>
      </c>
      <c r="O14">
        <v>6</v>
      </c>
      <c r="P14">
        <v>10</v>
      </c>
      <c r="Q14" t="s">
        <v>123</v>
      </c>
      <c r="R14">
        <v>43.9</v>
      </c>
      <c r="S14">
        <f t="shared" si="3"/>
        <v>4.799999999999997</v>
      </c>
      <c r="U14">
        <v>9</v>
      </c>
      <c r="V14">
        <v>4.8</v>
      </c>
      <c r="W14" s="3">
        <f t="shared" si="4"/>
        <v>4.21792618629174</v>
      </c>
      <c r="X14" s="2">
        <f t="shared" si="5"/>
        <v>34.53427065026362</v>
      </c>
      <c r="Y14">
        <v>9</v>
      </c>
      <c r="Z14">
        <f t="shared" si="14"/>
        <v>8.8</v>
      </c>
      <c r="AA14">
        <f t="shared" si="6"/>
        <v>9.9</v>
      </c>
      <c r="AB14">
        <f t="shared" si="7"/>
        <v>10</v>
      </c>
      <c r="AC14">
        <f ca="1" t="shared" si="8"/>
        <v>9</v>
      </c>
      <c r="AD14">
        <f ca="1" t="shared" si="9"/>
        <v>10</v>
      </c>
      <c r="AE14" s="3">
        <f ca="1" t="shared" si="10"/>
        <v>34.53427065026362</v>
      </c>
      <c r="AF14" s="3">
        <f ca="1" t="shared" si="11"/>
        <v>38.840070298769774</v>
      </c>
      <c r="AG14" s="3">
        <f t="shared" si="12"/>
        <v>38.40949033391916</v>
      </c>
      <c r="AH14" s="3">
        <f t="shared" si="13"/>
        <v>4.7188049209138825</v>
      </c>
    </row>
    <row r="15" spans="1:34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4.9</v>
      </c>
      <c r="G15">
        <f t="shared" si="2"/>
        <v>39.3</v>
      </c>
      <c r="I15">
        <f t="shared" si="1"/>
        <v>53.900000000285225</v>
      </c>
      <c r="L15" s="2"/>
      <c r="M15">
        <v>95</v>
      </c>
      <c r="N15">
        <v>6</v>
      </c>
      <c r="O15">
        <v>6</v>
      </c>
      <c r="P15">
        <v>11</v>
      </c>
      <c r="Q15" t="s">
        <v>123</v>
      </c>
      <c r="R15">
        <v>48.8</v>
      </c>
      <c r="S15">
        <f t="shared" si="3"/>
        <v>4.899999999999999</v>
      </c>
      <c r="U15">
        <v>10</v>
      </c>
      <c r="V15">
        <v>4.9</v>
      </c>
      <c r="W15" s="3">
        <f t="shared" si="4"/>
        <v>4.305799648506151</v>
      </c>
      <c r="X15" s="2">
        <f t="shared" si="5"/>
        <v>38.840070298769774</v>
      </c>
      <c r="Y15">
        <v>10</v>
      </c>
      <c r="Z15">
        <f t="shared" si="14"/>
        <v>9.9</v>
      </c>
      <c r="AA15">
        <f t="shared" si="6"/>
        <v>11</v>
      </c>
      <c r="AB15">
        <f t="shared" si="7"/>
        <v>12</v>
      </c>
      <c r="AC15">
        <f ca="1" t="shared" si="8"/>
        <v>11</v>
      </c>
      <c r="AD15">
        <f ca="1" t="shared" si="9"/>
        <v>12</v>
      </c>
      <c r="AE15" s="3">
        <f ca="1" t="shared" si="10"/>
        <v>43.057996485061516</v>
      </c>
      <c r="AF15" s="3">
        <f ca="1" t="shared" si="11"/>
        <v>52.196836555360285</v>
      </c>
      <c r="AG15" s="3">
        <f t="shared" si="12"/>
        <v>43.057996485061516</v>
      </c>
      <c r="AH15" s="3">
        <f t="shared" si="13"/>
        <v>4.648506151142357</v>
      </c>
    </row>
    <row r="16" spans="1:34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4.8</v>
      </c>
      <c r="G16">
        <f t="shared" si="2"/>
        <v>44.199999999999996</v>
      </c>
      <c r="I16">
        <f t="shared" si="1"/>
        <v>57.599999999999994</v>
      </c>
      <c r="L16" s="2"/>
      <c r="M16">
        <v>95</v>
      </c>
      <c r="N16">
        <v>6</v>
      </c>
      <c r="O16">
        <v>6</v>
      </c>
      <c r="P16">
        <v>12</v>
      </c>
      <c r="Q16" t="s">
        <v>123</v>
      </c>
      <c r="R16">
        <v>53.6</v>
      </c>
      <c r="S16">
        <f t="shared" si="3"/>
        <v>4.800000000000004</v>
      </c>
      <c r="U16">
        <v>11</v>
      </c>
      <c r="V16">
        <v>4.8</v>
      </c>
      <c r="W16" s="3">
        <f t="shared" si="4"/>
        <v>4.21792618629174</v>
      </c>
      <c r="X16" s="2">
        <f t="shared" si="5"/>
        <v>43.057996485061516</v>
      </c>
      <c r="Y16">
        <v>11</v>
      </c>
      <c r="Z16">
        <f t="shared" si="14"/>
        <v>11</v>
      </c>
      <c r="AA16">
        <f t="shared" si="6"/>
        <v>12.1</v>
      </c>
      <c r="AB16">
        <f t="shared" si="7"/>
        <v>13</v>
      </c>
      <c r="AC16">
        <f ca="1" t="shared" si="8"/>
        <v>12</v>
      </c>
      <c r="AD16">
        <f ca="1" t="shared" si="9"/>
        <v>13</v>
      </c>
      <c r="AE16" s="3">
        <f ca="1" t="shared" si="10"/>
        <v>52.196836555360285</v>
      </c>
      <c r="AF16" s="3">
        <f ca="1" t="shared" si="11"/>
        <v>60.456942003514946</v>
      </c>
      <c r="AG16" s="3">
        <f t="shared" si="12"/>
        <v>53.022847100175746</v>
      </c>
      <c r="AH16" s="3">
        <f t="shared" si="13"/>
        <v>9.96485061511423</v>
      </c>
    </row>
    <row r="17" spans="1:34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10.4</v>
      </c>
      <c r="G17">
        <f t="shared" si="2"/>
        <v>48.99999999999999</v>
      </c>
      <c r="I17">
        <f t="shared" si="1"/>
        <v>135.19999999939466</v>
      </c>
      <c r="L17" s="2"/>
      <c r="M17">
        <v>95</v>
      </c>
      <c r="N17">
        <v>6</v>
      </c>
      <c r="O17">
        <v>6</v>
      </c>
      <c r="P17">
        <v>13</v>
      </c>
      <c r="Q17" t="s">
        <v>123</v>
      </c>
      <c r="R17">
        <v>64</v>
      </c>
      <c r="S17">
        <f t="shared" si="3"/>
        <v>10.399999999999999</v>
      </c>
      <c r="U17">
        <v>12</v>
      </c>
      <c r="V17">
        <v>10.4</v>
      </c>
      <c r="W17" s="3">
        <f t="shared" si="4"/>
        <v>9.13884007029877</v>
      </c>
      <c r="X17" s="2">
        <f t="shared" si="5"/>
        <v>52.196836555360285</v>
      </c>
      <c r="Y17">
        <v>12</v>
      </c>
      <c r="Z17">
        <f t="shared" si="14"/>
        <v>12.1</v>
      </c>
      <c r="AA17">
        <f t="shared" si="6"/>
        <v>13.2</v>
      </c>
      <c r="AB17">
        <f t="shared" si="7"/>
        <v>14</v>
      </c>
      <c r="AC17">
        <f ca="1" t="shared" si="8"/>
        <v>13</v>
      </c>
      <c r="AD17">
        <f ca="1" t="shared" si="9"/>
        <v>14</v>
      </c>
      <c r="AE17" s="3">
        <f ca="1" t="shared" si="10"/>
        <v>60.456942003514946</v>
      </c>
      <c r="AF17" s="3">
        <f ca="1" t="shared" si="11"/>
        <v>68.27768014059754</v>
      </c>
      <c r="AG17" s="3">
        <f t="shared" si="12"/>
        <v>62.021089630931456</v>
      </c>
      <c r="AH17" s="3">
        <f t="shared" si="13"/>
        <v>8.99824253075571</v>
      </c>
    </row>
    <row r="18" spans="1:34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9.400000000000006</v>
      </c>
      <c r="G18">
        <f t="shared" si="2"/>
        <v>59.39999999999999</v>
      </c>
      <c r="I18">
        <f t="shared" si="1"/>
        <v>131.60000000054723</v>
      </c>
      <c r="L18" s="2"/>
      <c r="M18">
        <v>95</v>
      </c>
      <c r="N18">
        <v>6</v>
      </c>
      <c r="O18">
        <v>6</v>
      </c>
      <c r="P18">
        <v>14</v>
      </c>
      <c r="Q18" t="s">
        <v>123</v>
      </c>
      <c r="R18">
        <v>73.4</v>
      </c>
      <c r="S18">
        <f t="shared" si="3"/>
        <v>9.400000000000006</v>
      </c>
      <c r="U18">
        <v>13</v>
      </c>
      <c r="V18">
        <v>9.400000000000006</v>
      </c>
      <c r="W18" s="3">
        <f t="shared" si="4"/>
        <v>8.260105448154663</v>
      </c>
      <c r="X18" s="2">
        <f t="shared" si="5"/>
        <v>60.456942003514946</v>
      </c>
      <c r="Y18">
        <v>13</v>
      </c>
      <c r="Z18">
        <f t="shared" si="14"/>
        <v>13.2</v>
      </c>
      <c r="AA18">
        <f t="shared" si="6"/>
        <v>14.3</v>
      </c>
      <c r="AB18">
        <f t="shared" si="7"/>
        <v>15</v>
      </c>
      <c r="AC18">
        <f ca="1" t="shared" si="8"/>
        <v>14</v>
      </c>
      <c r="AD18">
        <f ca="1" t="shared" si="9"/>
        <v>15</v>
      </c>
      <c r="AE18" s="3">
        <f ca="1" t="shared" si="10"/>
        <v>68.27768014059754</v>
      </c>
      <c r="AF18" s="3">
        <f ca="1" t="shared" si="11"/>
        <v>75.39543057996485</v>
      </c>
      <c r="AG18" s="3">
        <f t="shared" si="12"/>
        <v>70.41300527240774</v>
      </c>
      <c r="AH18" s="3">
        <f t="shared" si="13"/>
        <v>8.391915641476288</v>
      </c>
    </row>
    <row r="19" spans="1:34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8.899999999999991</v>
      </c>
      <c r="G19">
        <f t="shared" si="2"/>
        <v>68.8</v>
      </c>
      <c r="I19">
        <f t="shared" si="1"/>
        <v>133.4999999999999</v>
      </c>
      <c r="L19" s="2"/>
      <c r="M19">
        <v>95</v>
      </c>
      <c r="N19">
        <v>6</v>
      </c>
      <c r="O19">
        <v>6</v>
      </c>
      <c r="P19">
        <v>15</v>
      </c>
      <c r="Q19" t="s">
        <v>123</v>
      </c>
      <c r="R19">
        <v>82.3</v>
      </c>
      <c r="S19">
        <f t="shared" si="3"/>
        <v>8.899999999999991</v>
      </c>
      <c r="U19">
        <v>14</v>
      </c>
      <c r="V19">
        <v>8.899999999999991</v>
      </c>
      <c r="W19" s="3">
        <f t="shared" si="4"/>
        <v>7.820738137082593</v>
      </c>
      <c r="X19" s="2">
        <f t="shared" si="5"/>
        <v>68.27768014059754</v>
      </c>
      <c r="Y19">
        <v>14</v>
      </c>
      <c r="Z19">
        <f t="shared" si="14"/>
        <v>14.3</v>
      </c>
      <c r="AA19">
        <f t="shared" si="6"/>
        <v>15.4</v>
      </c>
      <c r="AB19">
        <f t="shared" si="7"/>
        <v>16</v>
      </c>
      <c r="AC19">
        <f ca="1" t="shared" si="8"/>
        <v>15</v>
      </c>
      <c r="AD19">
        <f ca="1" t="shared" si="9"/>
        <v>16</v>
      </c>
      <c r="AE19" s="3">
        <f ca="1" t="shared" si="10"/>
        <v>75.39543057996485</v>
      </c>
      <c r="AF19" s="3">
        <f ca="1" t="shared" si="11"/>
        <v>77.68014059753953</v>
      </c>
      <c r="AG19" s="3">
        <f t="shared" si="12"/>
        <v>76.30931458699473</v>
      </c>
      <c r="AH19" s="3">
        <f t="shared" si="13"/>
        <v>5.896309314586986</v>
      </c>
    </row>
    <row r="20" spans="1:34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8.100000000000009</v>
      </c>
      <c r="G20">
        <f t="shared" si="2"/>
        <v>77.69999999999999</v>
      </c>
      <c r="I20">
        <f t="shared" si="1"/>
        <v>129.59999999952865</v>
      </c>
      <c r="L20" s="2"/>
      <c r="M20">
        <v>95</v>
      </c>
      <c r="N20">
        <v>6</v>
      </c>
      <c r="O20">
        <v>6</v>
      </c>
      <c r="P20">
        <v>16</v>
      </c>
      <c r="Q20" t="s">
        <v>123</v>
      </c>
      <c r="R20">
        <v>90.4</v>
      </c>
      <c r="S20">
        <f t="shared" si="3"/>
        <v>8.100000000000009</v>
      </c>
      <c r="U20">
        <v>15</v>
      </c>
      <c r="V20">
        <v>8.100000000000009</v>
      </c>
      <c r="W20" s="3">
        <f t="shared" si="4"/>
        <v>7.117750439367319</v>
      </c>
      <c r="X20" s="2">
        <f t="shared" si="5"/>
        <v>75.39543057996485</v>
      </c>
      <c r="Y20">
        <v>15</v>
      </c>
      <c r="Z20">
        <f t="shared" si="14"/>
        <v>15.4</v>
      </c>
      <c r="AA20">
        <f t="shared" si="6"/>
        <v>16.5</v>
      </c>
      <c r="AB20">
        <f t="shared" si="7"/>
        <v>17</v>
      </c>
      <c r="AC20">
        <f ca="1" t="shared" si="8"/>
        <v>16</v>
      </c>
      <c r="AD20">
        <f ca="1" t="shared" si="9"/>
        <v>17</v>
      </c>
      <c r="AE20" s="3">
        <f ca="1" t="shared" si="10"/>
        <v>77.68014059753953</v>
      </c>
      <c r="AF20" s="3">
        <f ca="1" t="shared" si="11"/>
        <v>83.47978910369068</v>
      </c>
      <c r="AG20" s="3">
        <f t="shared" si="12"/>
        <v>80.57996485061511</v>
      </c>
      <c r="AH20" s="3">
        <f t="shared" si="13"/>
        <v>4.270650263620382</v>
      </c>
    </row>
    <row r="21" spans="1:34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2.5999999999999943</v>
      </c>
      <c r="G21">
        <f t="shared" si="2"/>
        <v>85.8</v>
      </c>
      <c r="I21">
        <f t="shared" si="1"/>
        <v>44.20000000015124</v>
      </c>
      <c r="L21" s="2"/>
      <c r="M21">
        <v>95</v>
      </c>
      <c r="N21">
        <v>6</v>
      </c>
      <c r="O21">
        <v>6</v>
      </c>
      <c r="P21">
        <v>17</v>
      </c>
      <c r="Q21" t="s">
        <v>123</v>
      </c>
      <c r="R21">
        <v>93</v>
      </c>
      <c r="S21">
        <f t="shared" si="3"/>
        <v>2.5999999999999943</v>
      </c>
      <c r="U21">
        <v>16</v>
      </c>
      <c r="V21">
        <v>2.5999999999999943</v>
      </c>
      <c r="W21" s="3">
        <f t="shared" si="4"/>
        <v>2.2847100175746875</v>
      </c>
      <c r="X21" s="2">
        <f t="shared" si="5"/>
        <v>77.68014059753953</v>
      </c>
      <c r="Y21">
        <v>16</v>
      </c>
      <c r="Z21">
        <f t="shared" si="14"/>
        <v>16.5</v>
      </c>
      <c r="AA21">
        <f t="shared" si="6"/>
        <v>17.6</v>
      </c>
      <c r="AB21">
        <f t="shared" si="7"/>
        <v>18</v>
      </c>
      <c r="AC21">
        <f ca="1" t="shared" si="8"/>
        <v>17</v>
      </c>
      <c r="AD21">
        <f ca="1" t="shared" si="9"/>
        <v>18</v>
      </c>
      <c r="AE21" s="3">
        <f ca="1" t="shared" si="10"/>
        <v>83.47978910369068</v>
      </c>
      <c r="AF21" s="3">
        <f ca="1" t="shared" si="11"/>
        <v>86.11599297012302</v>
      </c>
      <c r="AG21" s="3">
        <f t="shared" si="12"/>
        <v>85.06151142355009</v>
      </c>
      <c r="AH21" s="3">
        <f t="shared" si="13"/>
        <v>4.481546572934974</v>
      </c>
    </row>
    <row r="22" spans="1:34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6.599999999999994</v>
      </c>
      <c r="G22">
        <f t="shared" si="2"/>
        <v>88.39999999999999</v>
      </c>
      <c r="I22">
        <f t="shared" si="1"/>
        <v>118.7999999999999</v>
      </c>
      <c r="L22" s="2"/>
      <c r="M22">
        <v>95</v>
      </c>
      <c r="N22">
        <v>6</v>
      </c>
      <c r="O22">
        <v>6</v>
      </c>
      <c r="P22">
        <v>18</v>
      </c>
      <c r="Q22" t="s">
        <v>123</v>
      </c>
      <c r="R22">
        <v>99.6</v>
      </c>
      <c r="S22">
        <f t="shared" si="3"/>
        <v>6.599999999999994</v>
      </c>
      <c r="U22">
        <v>17</v>
      </c>
      <c r="V22">
        <v>6.599999999999994</v>
      </c>
      <c r="W22" s="3">
        <f t="shared" si="4"/>
        <v>5.799648506151137</v>
      </c>
      <c r="X22" s="2">
        <f t="shared" si="5"/>
        <v>83.47978910369068</v>
      </c>
      <c r="Y22">
        <v>17</v>
      </c>
      <c r="Z22">
        <f t="shared" si="14"/>
        <v>17.6</v>
      </c>
      <c r="AA22">
        <f t="shared" si="6"/>
        <v>18.7</v>
      </c>
      <c r="AB22">
        <f t="shared" si="7"/>
        <v>19</v>
      </c>
      <c r="AC22">
        <f ca="1" t="shared" si="8"/>
        <v>18</v>
      </c>
      <c r="AD22">
        <f ca="1" t="shared" si="9"/>
        <v>19</v>
      </c>
      <c r="AE22" s="3">
        <f ca="1" t="shared" si="10"/>
        <v>86.11599297012302</v>
      </c>
      <c r="AF22" s="3">
        <f ca="1" t="shared" si="11"/>
        <v>90.597539543058</v>
      </c>
      <c r="AG22" s="3">
        <f t="shared" si="12"/>
        <v>89.2530755711775</v>
      </c>
      <c r="AH22" s="3">
        <f t="shared" si="13"/>
        <v>4.1915641476274175</v>
      </c>
    </row>
    <row r="23" spans="1:34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3</v>
      </c>
      <c r="G23">
        <f t="shared" si="2"/>
        <v>94.99999999999999</v>
      </c>
      <c r="I23">
        <f t="shared" si="1"/>
        <v>56.99999999982538</v>
      </c>
      <c r="L23" s="2"/>
      <c r="M23">
        <v>95</v>
      </c>
      <c r="N23">
        <v>6</v>
      </c>
      <c r="O23">
        <v>6</v>
      </c>
      <c r="P23">
        <v>19</v>
      </c>
      <c r="Q23" t="s">
        <v>123</v>
      </c>
      <c r="R23">
        <v>102.6</v>
      </c>
      <c r="S23">
        <f t="shared" si="3"/>
        <v>3</v>
      </c>
      <c r="U23">
        <v>18</v>
      </c>
      <c r="V23">
        <v>3</v>
      </c>
      <c r="W23" s="3">
        <f t="shared" si="4"/>
        <v>2.6362038664323375</v>
      </c>
      <c r="X23" s="2">
        <f t="shared" si="5"/>
        <v>86.11599297012302</v>
      </c>
      <c r="Y23">
        <v>18</v>
      </c>
      <c r="Z23">
        <f t="shared" si="14"/>
        <v>18.7</v>
      </c>
      <c r="AA23">
        <f t="shared" si="6"/>
        <v>19.8</v>
      </c>
      <c r="AB23">
        <f t="shared" si="7"/>
        <v>20</v>
      </c>
      <c r="AC23">
        <f ca="1" t="shared" si="8"/>
        <v>19</v>
      </c>
      <c r="AD23">
        <f ca="1" t="shared" si="9"/>
        <v>20</v>
      </c>
      <c r="AE23" s="3">
        <f ca="1" t="shared" si="10"/>
        <v>90.597539543058</v>
      </c>
      <c r="AF23" s="3">
        <f ca="1" t="shared" si="11"/>
        <v>95.51845342706503</v>
      </c>
      <c r="AG23" s="3">
        <f t="shared" si="12"/>
        <v>94.53427065026362</v>
      </c>
      <c r="AH23" s="3">
        <f t="shared" si="13"/>
        <v>5.2811950790861175</v>
      </c>
    </row>
    <row r="24" spans="1:34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5.1000000000000085</v>
      </c>
      <c r="G24">
        <f t="shared" si="2"/>
        <v>97.99999999999999</v>
      </c>
      <c r="I24">
        <f t="shared" si="1"/>
        <v>102.00000000029704</v>
      </c>
      <c r="L24" s="2"/>
      <c r="M24">
        <v>95</v>
      </c>
      <c r="N24">
        <v>6</v>
      </c>
      <c r="O24">
        <v>6</v>
      </c>
      <c r="P24">
        <v>20</v>
      </c>
      <c r="Q24" t="s">
        <v>123</v>
      </c>
      <c r="R24">
        <v>107.7</v>
      </c>
      <c r="S24">
        <f t="shared" si="3"/>
        <v>5.1000000000000085</v>
      </c>
      <c r="U24">
        <v>19</v>
      </c>
      <c r="V24">
        <v>5.1000000000000085</v>
      </c>
      <c r="W24" s="3">
        <f t="shared" si="4"/>
        <v>4.481546572934982</v>
      </c>
      <c r="X24" s="2">
        <f t="shared" si="5"/>
        <v>90.597539543058</v>
      </c>
      <c r="Y24">
        <v>19</v>
      </c>
      <c r="Z24">
        <f t="shared" si="14"/>
        <v>19.8</v>
      </c>
      <c r="AA24">
        <f t="shared" si="6"/>
        <v>20.9</v>
      </c>
      <c r="AB24">
        <f t="shared" si="7"/>
        <v>21</v>
      </c>
      <c r="AC24">
        <f ca="1" t="shared" si="8"/>
        <v>20</v>
      </c>
      <c r="AD24">
        <f ca="1" t="shared" si="9"/>
        <v>21</v>
      </c>
      <c r="AE24" s="3">
        <f ca="1" t="shared" si="10"/>
        <v>95.51845342706503</v>
      </c>
      <c r="AF24" s="3">
        <f ca="1" t="shared" si="11"/>
        <v>97.97891036906854</v>
      </c>
      <c r="AG24" s="3">
        <f t="shared" si="12"/>
        <v>97.73286467486818</v>
      </c>
      <c r="AH24" s="3">
        <f t="shared" si="13"/>
        <v>3.19859402460456</v>
      </c>
    </row>
    <row r="25" spans="1:34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5.599999999999994</v>
      </c>
      <c r="G25">
        <f t="shared" si="2"/>
        <v>103.1</v>
      </c>
      <c r="I25">
        <f t="shared" si="1"/>
        <v>117.59999999999988</v>
      </c>
      <c r="L25" s="2"/>
      <c r="M25">
        <v>95</v>
      </c>
      <c r="N25">
        <v>6</v>
      </c>
      <c r="O25">
        <v>6</v>
      </c>
      <c r="P25">
        <v>21</v>
      </c>
      <c r="Q25" t="s">
        <v>123</v>
      </c>
      <c r="R25">
        <v>113.3</v>
      </c>
      <c r="S25">
        <f t="shared" si="3"/>
        <v>5.599999999999994</v>
      </c>
      <c r="U25">
        <v>20</v>
      </c>
      <c r="V25">
        <v>5.599999999999994</v>
      </c>
      <c r="W25" s="3">
        <f t="shared" si="4"/>
        <v>4.920913884007025</v>
      </c>
      <c r="X25" s="2">
        <f t="shared" si="5"/>
        <v>95.51845342706503</v>
      </c>
      <c r="Y25">
        <v>20</v>
      </c>
      <c r="Z25">
        <f t="shared" si="14"/>
        <v>20.9</v>
      </c>
      <c r="AA25">
        <f t="shared" si="6"/>
        <v>22</v>
      </c>
      <c r="AB25">
        <f t="shared" si="7"/>
        <v>23</v>
      </c>
      <c r="AC25">
        <f ca="1" t="shared" si="8"/>
        <v>22</v>
      </c>
      <c r="AD25">
        <f ca="1" t="shared" si="9"/>
        <v>0</v>
      </c>
      <c r="AE25" s="3">
        <f ca="1" t="shared" si="10"/>
        <v>100.00000000000001</v>
      </c>
      <c r="AF25" s="3">
        <f ca="1" t="shared" si="11"/>
        <v>0</v>
      </c>
      <c r="AG25" s="3">
        <f t="shared" si="12"/>
        <v>100.00000000000001</v>
      </c>
      <c r="AH25" s="3">
        <f t="shared" si="13"/>
        <v>2.2671353251318322</v>
      </c>
    </row>
    <row r="26" spans="1:24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2.8</v>
      </c>
      <c r="G26">
        <f t="shared" si="2"/>
        <v>108.69999999999999</v>
      </c>
      <c r="I26">
        <f t="shared" si="1"/>
        <v>61.59999999983701</v>
      </c>
      <c r="L26" s="2"/>
      <c r="M26">
        <v>95</v>
      </c>
      <c r="N26">
        <v>6</v>
      </c>
      <c r="O26">
        <v>6</v>
      </c>
      <c r="P26">
        <v>22</v>
      </c>
      <c r="Q26" t="s">
        <v>123</v>
      </c>
      <c r="R26">
        <v>116.1</v>
      </c>
      <c r="S26">
        <f t="shared" si="3"/>
        <v>2.799999999999997</v>
      </c>
      <c r="U26">
        <v>21</v>
      </c>
      <c r="V26">
        <v>2.8</v>
      </c>
      <c r="W26" s="3">
        <f t="shared" si="4"/>
        <v>2.460456942003515</v>
      </c>
      <c r="X26" s="2">
        <f t="shared" si="5"/>
        <v>97.97891036906854</v>
      </c>
    </row>
    <row r="27" spans="1:24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2.3000000000000114</v>
      </c>
      <c r="G27">
        <f t="shared" si="2"/>
        <v>111.49999999999999</v>
      </c>
      <c r="I27">
        <f t="shared" si="1"/>
        <v>52.90000000013414</v>
      </c>
      <c r="L27" s="2"/>
      <c r="M27">
        <v>95</v>
      </c>
      <c r="N27">
        <v>6</v>
      </c>
      <c r="O27">
        <v>6</v>
      </c>
      <c r="P27">
        <v>23</v>
      </c>
      <c r="Q27" t="s">
        <v>123</v>
      </c>
      <c r="R27">
        <v>118.4</v>
      </c>
      <c r="S27">
        <f t="shared" si="3"/>
        <v>2.3000000000000114</v>
      </c>
      <c r="U27">
        <v>22</v>
      </c>
      <c r="V27">
        <v>2.3000000000000114</v>
      </c>
      <c r="W27" s="3">
        <f t="shared" si="4"/>
        <v>2.0210896309314688</v>
      </c>
      <c r="X27" s="2">
        <f t="shared" si="5"/>
        <v>100.00000000000001</v>
      </c>
    </row>
    <row r="28" spans="1:19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113.8</v>
      </c>
      <c r="I28">
        <f t="shared" si="1"/>
        <v>0</v>
      </c>
      <c r="L28" s="2"/>
      <c r="M28">
        <v>95</v>
      </c>
      <c r="N28">
        <v>6</v>
      </c>
      <c r="O28">
        <v>7</v>
      </c>
      <c r="P28">
        <v>0</v>
      </c>
      <c r="Q28" t="s">
        <v>123</v>
      </c>
      <c r="R28">
        <v>118.4</v>
      </c>
      <c r="S28">
        <f t="shared" si="3"/>
        <v>0</v>
      </c>
    </row>
    <row r="29" spans="1:19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113.8</v>
      </c>
      <c r="I29">
        <f t="shared" si="1"/>
        <v>0</v>
      </c>
      <c r="L29" s="2"/>
      <c r="M29">
        <v>95</v>
      </c>
      <c r="N29">
        <v>6</v>
      </c>
      <c r="O29">
        <v>7</v>
      </c>
      <c r="P29">
        <v>1</v>
      </c>
      <c r="Q29" t="s">
        <v>123</v>
      </c>
      <c r="R29">
        <v>118.4</v>
      </c>
      <c r="S29">
        <f t="shared" si="3"/>
        <v>0</v>
      </c>
    </row>
    <row r="30" spans="1:19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113.8</v>
      </c>
      <c r="I30">
        <f t="shared" si="1"/>
        <v>0</v>
      </c>
      <c r="L30" s="2"/>
      <c r="M30">
        <v>95</v>
      </c>
      <c r="N30">
        <v>6</v>
      </c>
      <c r="O30">
        <v>7</v>
      </c>
      <c r="P30">
        <v>2</v>
      </c>
      <c r="Q30" t="s">
        <v>123</v>
      </c>
      <c r="R30">
        <v>118.4</v>
      </c>
      <c r="S30">
        <f t="shared" si="3"/>
        <v>0</v>
      </c>
    </row>
    <row r="31" spans="1:19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113.8</v>
      </c>
      <c r="I31">
        <f t="shared" si="1"/>
        <v>0</v>
      </c>
      <c r="L31" s="2"/>
      <c r="M31">
        <v>95</v>
      </c>
      <c r="N31">
        <v>6</v>
      </c>
      <c r="O31">
        <v>7</v>
      </c>
      <c r="P31">
        <v>3</v>
      </c>
      <c r="Q31" t="s">
        <v>123</v>
      </c>
      <c r="R31">
        <v>118.4</v>
      </c>
      <c r="S31">
        <f t="shared" si="3"/>
        <v>0</v>
      </c>
    </row>
    <row r="32" spans="1:19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113.8</v>
      </c>
      <c r="I32">
        <f t="shared" si="1"/>
        <v>0</v>
      </c>
      <c r="L32" s="2"/>
      <c r="M32">
        <v>95</v>
      </c>
      <c r="N32">
        <v>6</v>
      </c>
      <c r="O32">
        <v>7</v>
      </c>
      <c r="P32">
        <v>4</v>
      </c>
      <c r="Q32" t="s">
        <v>123</v>
      </c>
      <c r="R32">
        <v>118.4</v>
      </c>
      <c r="S32">
        <f t="shared" si="3"/>
        <v>0</v>
      </c>
    </row>
    <row r="33" spans="1:19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113.8</v>
      </c>
      <c r="I33">
        <f t="shared" si="1"/>
        <v>0</v>
      </c>
      <c r="L33" s="2"/>
      <c r="M33">
        <v>95</v>
      </c>
      <c r="N33">
        <v>6</v>
      </c>
      <c r="O33">
        <v>7</v>
      </c>
      <c r="P33">
        <v>5</v>
      </c>
      <c r="Q33" t="s">
        <v>123</v>
      </c>
      <c r="R33">
        <v>118.4</v>
      </c>
      <c r="S33">
        <f t="shared" si="3"/>
        <v>0</v>
      </c>
    </row>
    <row r="34" spans="1:19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113.8</v>
      </c>
      <c r="I34">
        <f t="shared" si="1"/>
        <v>0</v>
      </c>
      <c r="L34" s="2"/>
      <c r="M34">
        <v>95</v>
      </c>
      <c r="N34">
        <v>6</v>
      </c>
      <c r="O34">
        <v>7</v>
      </c>
      <c r="P34">
        <v>6</v>
      </c>
      <c r="Q34" t="s">
        <v>123</v>
      </c>
      <c r="R34">
        <v>118.4</v>
      </c>
      <c r="S34">
        <f t="shared" si="3"/>
        <v>0</v>
      </c>
    </row>
    <row r="35" spans="1:19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113.8</v>
      </c>
      <c r="I35">
        <f t="shared" si="1"/>
        <v>0</v>
      </c>
      <c r="L35" s="2"/>
      <c r="M35">
        <v>95</v>
      </c>
      <c r="N35">
        <v>6</v>
      </c>
      <c r="O35">
        <v>7</v>
      </c>
      <c r="P35">
        <v>7</v>
      </c>
      <c r="Q35" t="s">
        <v>123</v>
      </c>
      <c r="R35">
        <v>118.4</v>
      </c>
      <c r="S35">
        <f t="shared" si="3"/>
        <v>0</v>
      </c>
    </row>
    <row r="36" spans="1:19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113.8</v>
      </c>
      <c r="I36">
        <f aca="true" t="shared" si="16" ref="I36:I52">F36*24*(E36-$E$4)</f>
        <v>0</v>
      </c>
      <c r="L36" s="2"/>
      <c r="M36">
        <v>95</v>
      </c>
      <c r="N36">
        <v>6</v>
      </c>
      <c r="O36">
        <v>7</v>
      </c>
      <c r="P36">
        <v>8</v>
      </c>
      <c r="Q36" t="s">
        <v>123</v>
      </c>
      <c r="R36">
        <v>118.4</v>
      </c>
      <c r="S36">
        <f t="shared" si="3"/>
        <v>0</v>
      </c>
    </row>
    <row r="37" spans="1:19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113.8</v>
      </c>
      <c r="I37">
        <f t="shared" si="16"/>
        <v>0</v>
      </c>
      <c r="L37" s="2"/>
      <c r="M37">
        <v>95</v>
      </c>
      <c r="N37">
        <v>6</v>
      </c>
      <c r="O37">
        <v>7</v>
      </c>
      <c r="P37">
        <v>9</v>
      </c>
      <c r="Q37" t="s">
        <v>123</v>
      </c>
      <c r="R37">
        <v>118.4</v>
      </c>
      <c r="S37">
        <f t="shared" si="3"/>
        <v>0</v>
      </c>
    </row>
    <row r="38" spans="1:19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113.8</v>
      </c>
      <c r="I38">
        <f t="shared" si="16"/>
        <v>0</v>
      </c>
      <c r="K38">
        <f aca="true" t="shared" si="17" ref="K38:K52">G38-$G$38</f>
        <v>0</v>
      </c>
      <c r="L38" s="2"/>
      <c r="M38">
        <v>95</v>
      </c>
      <c r="N38">
        <v>6</v>
      </c>
      <c r="O38">
        <v>7</v>
      </c>
      <c r="P38">
        <v>10</v>
      </c>
      <c r="Q38" t="s">
        <v>123</v>
      </c>
      <c r="R38">
        <v>118.4</v>
      </c>
      <c r="S38">
        <f t="shared" si="3"/>
        <v>0</v>
      </c>
    </row>
    <row r="39" spans="1:19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113.8</v>
      </c>
      <c r="I39">
        <f t="shared" si="16"/>
        <v>0</v>
      </c>
      <c r="K39">
        <f t="shared" si="17"/>
        <v>0</v>
      </c>
      <c r="L39" s="2"/>
      <c r="M39">
        <v>95</v>
      </c>
      <c r="N39">
        <v>6</v>
      </c>
      <c r="O39">
        <v>7</v>
      </c>
      <c r="P39">
        <v>11</v>
      </c>
      <c r="Q39" t="s">
        <v>123</v>
      </c>
      <c r="R39">
        <v>118.4</v>
      </c>
      <c r="S39">
        <f t="shared" si="3"/>
        <v>0</v>
      </c>
    </row>
    <row r="40" spans="1:19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5</v>
      </c>
      <c r="G40">
        <f t="shared" si="2"/>
        <v>113.8</v>
      </c>
      <c r="I40">
        <f t="shared" si="16"/>
        <v>175.00000000029104</v>
      </c>
      <c r="K40">
        <f t="shared" si="17"/>
        <v>0</v>
      </c>
      <c r="L40" s="2"/>
      <c r="M40">
        <v>95</v>
      </c>
      <c r="N40">
        <v>6</v>
      </c>
      <c r="O40">
        <v>7</v>
      </c>
      <c r="P40">
        <v>12</v>
      </c>
      <c r="Q40" t="s">
        <v>123</v>
      </c>
      <c r="R40">
        <v>123.4</v>
      </c>
      <c r="S40">
        <f t="shared" si="3"/>
        <v>5</v>
      </c>
    </row>
    <row r="41" spans="1:19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118.8</v>
      </c>
      <c r="I41">
        <f t="shared" si="16"/>
        <v>0</v>
      </c>
      <c r="K41">
        <f t="shared" si="17"/>
        <v>5</v>
      </c>
      <c r="L41" s="2"/>
      <c r="M41">
        <v>95</v>
      </c>
      <c r="N41">
        <v>6</v>
      </c>
      <c r="O41">
        <v>7</v>
      </c>
      <c r="P41">
        <v>13</v>
      </c>
      <c r="Q41" t="s">
        <v>123</v>
      </c>
      <c r="R41">
        <v>123.4</v>
      </c>
      <c r="S41">
        <f t="shared" si="3"/>
        <v>0</v>
      </c>
    </row>
    <row r="42" spans="1:19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118.8</v>
      </c>
      <c r="I42">
        <f t="shared" si="16"/>
        <v>0</v>
      </c>
      <c r="K42">
        <f t="shared" si="17"/>
        <v>5</v>
      </c>
      <c r="L42" s="2"/>
      <c r="M42">
        <v>95</v>
      </c>
      <c r="N42">
        <v>6</v>
      </c>
      <c r="O42">
        <v>7</v>
      </c>
      <c r="P42">
        <v>14</v>
      </c>
      <c r="Q42" t="s">
        <v>123</v>
      </c>
      <c r="R42">
        <v>123.4</v>
      </c>
      <c r="S42">
        <f t="shared" si="3"/>
        <v>0</v>
      </c>
    </row>
    <row r="43" spans="1:19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118.8</v>
      </c>
      <c r="I43">
        <f t="shared" si="16"/>
        <v>0</v>
      </c>
      <c r="K43">
        <f t="shared" si="17"/>
        <v>5</v>
      </c>
      <c r="L43" s="2"/>
      <c r="M43">
        <v>95</v>
      </c>
      <c r="N43">
        <v>6</v>
      </c>
      <c r="O43">
        <v>7</v>
      </c>
      <c r="P43">
        <v>15</v>
      </c>
      <c r="Q43" t="s">
        <v>123</v>
      </c>
      <c r="R43">
        <v>123.4</v>
      </c>
      <c r="S43">
        <f t="shared" si="3"/>
        <v>0</v>
      </c>
    </row>
    <row r="44" spans="1:19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118.8</v>
      </c>
      <c r="I44">
        <f t="shared" si="16"/>
        <v>0</v>
      </c>
      <c r="K44">
        <f t="shared" si="17"/>
        <v>5</v>
      </c>
      <c r="L44" s="2"/>
      <c r="M44">
        <v>95</v>
      </c>
      <c r="N44">
        <v>6</v>
      </c>
      <c r="O44">
        <v>7</v>
      </c>
      <c r="P44">
        <v>16</v>
      </c>
      <c r="Q44" t="s">
        <v>123</v>
      </c>
      <c r="R44">
        <v>123.4</v>
      </c>
      <c r="S44">
        <f t="shared" si="3"/>
        <v>0</v>
      </c>
    </row>
    <row r="45" spans="1:19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118.8</v>
      </c>
      <c r="I45">
        <f t="shared" si="16"/>
        <v>0</v>
      </c>
      <c r="K45">
        <f t="shared" si="17"/>
        <v>5</v>
      </c>
      <c r="L45" s="2"/>
      <c r="M45">
        <v>95</v>
      </c>
      <c r="N45">
        <v>6</v>
      </c>
      <c r="O45">
        <v>7</v>
      </c>
      <c r="P45">
        <v>17</v>
      </c>
      <c r="Q45" t="s">
        <v>123</v>
      </c>
      <c r="R45">
        <v>123.4</v>
      </c>
      <c r="S45">
        <f t="shared" si="3"/>
        <v>0</v>
      </c>
    </row>
    <row r="46" spans="1:19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118.8</v>
      </c>
      <c r="I46">
        <f t="shared" si="16"/>
        <v>0</v>
      </c>
      <c r="K46">
        <f t="shared" si="17"/>
        <v>5</v>
      </c>
      <c r="L46" s="2"/>
      <c r="M46">
        <v>95</v>
      </c>
      <c r="N46">
        <v>6</v>
      </c>
      <c r="O46">
        <v>7</v>
      </c>
      <c r="P46">
        <v>18</v>
      </c>
      <c r="Q46" t="s">
        <v>123</v>
      </c>
      <c r="R46">
        <v>123.4</v>
      </c>
      <c r="S46">
        <f t="shared" si="3"/>
        <v>0</v>
      </c>
    </row>
    <row r="47" spans="1:19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118.8</v>
      </c>
      <c r="I47">
        <f t="shared" si="16"/>
        <v>0</v>
      </c>
      <c r="K47">
        <f t="shared" si="17"/>
        <v>5</v>
      </c>
      <c r="L47" s="2"/>
      <c r="M47">
        <v>95</v>
      </c>
      <c r="N47">
        <v>6</v>
      </c>
      <c r="O47">
        <v>7</v>
      </c>
      <c r="P47">
        <v>19</v>
      </c>
      <c r="Q47" t="s">
        <v>123</v>
      </c>
      <c r="R47">
        <v>123.4</v>
      </c>
      <c r="S47">
        <f t="shared" si="3"/>
        <v>0</v>
      </c>
    </row>
    <row r="48" spans="1:19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118.8</v>
      </c>
      <c r="I48">
        <f t="shared" si="16"/>
        <v>0</v>
      </c>
      <c r="K48">
        <f t="shared" si="17"/>
        <v>5</v>
      </c>
      <c r="M48">
        <v>95</v>
      </c>
      <c r="N48">
        <v>6</v>
      </c>
      <c r="O48">
        <v>7</v>
      </c>
      <c r="P48">
        <v>20</v>
      </c>
      <c r="Q48" t="s">
        <v>123</v>
      </c>
      <c r="R48">
        <v>123.4</v>
      </c>
      <c r="S48">
        <f t="shared" si="3"/>
        <v>0</v>
      </c>
    </row>
    <row r="49" spans="1:19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118.8</v>
      </c>
      <c r="I49">
        <f t="shared" si="16"/>
        <v>0</v>
      </c>
      <c r="K49">
        <f t="shared" si="17"/>
        <v>5</v>
      </c>
      <c r="M49">
        <v>95</v>
      </c>
      <c r="N49">
        <v>6</v>
      </c>
      <c r="O49">
        <v>7</v>
      </c>
      <c r="P49">
        <v>21</v>
      </c>
      <c r="Q49" t="s">
        <v>123</v>
      </c>
      <c r="R49">
        <v>123.4</v>
      </c>
      <c r="S49">
        <f t="shared" si="3"/>
        <v>0</v>
      </c>
    </row>
    <row r="50" spans="1:19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118.8</v>
      </c>
      <c r="I50">
        <f t="shared" si="16"/>
        <v>0</v>
      </c>
      <c r="K50">
        <f t="shared" si="17"/>
        <v>5</v>
      </c>
      <c r="M50">
        <v>95</v>
      </c>
      <c r="N50">
        <v>6</v>
      </c>
      <c r="O50">
        <v>7</v>
      </c>
      <c r="P50">
        <v>22</v>
      </c>
      <c r="Q50" t="s">
        <v>123</v>
      </c>
      <c r="R50">
        <v>123.4</v>
      </c>
      <c r="S50">
        <f t="shared" si="3"/>
        <v>0</v>
      </c>
    </row>
    <row r="51" spans="1:19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118.8</v>
      </c>
      <c r="I51">
        <f t="shared" si="16"/>
        <v>0</v>
      </c>
      <c r="K51">
        <f t="shared" si="17"/>
        <v>5</v>
      </c>
      <c r="M51">
        <v>95</v>
      </c>
      <c r="N51">
        <v>6</v>
      </c>
      <c r="O51">
        <v>7</v>
      </c>
      <c r="P51">
        <v>23</v>
      </c>
      <c r="Q51" t="s">
        <v>123</v>
      </c>
      <c r="R51">
        <v>123.4</v>
      </c>
      <c r="S51">
        <f t="shared" si="3"/>
        <v>0</v>
      </c>
    </row>
    <row r="52" spans="1:19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118.8</v>
      </c>
      <c r="I52">
        <f t="shared" si="16"/>
        <v>0</v>
      </c>
      <c r="K52">
        <f t="shared" si="17"/>
        <v>5</v>
      </c>
      <c r="M52">
        <v>95</v>
      </c>
      <c r="N52">
        <v>6</v>
      </c>
      <c r="O52">
        <v>8</v>
      </c>
      <c r="P52">
        <v>0</v>
      </c>
      <c r="Q52" t="s">
        <v>123</v>
      </c>
      <c r="R52">
        <v>123.4</v>
      </c>
      <c r="S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118.8</v>
      </c>
      <c r="G57" s="3">
        <f>SUM(I4:I52)</f>
        <v>1634.3000000009142</v>
      </c>
      <c r="H57" s="3">
        <f>E4</f>
        <v>34856</v>
      </c>
      <c r="I57" s="3">
        <f>E52</f>
        <v>34857.958333333336</v>
      </c>
      <c r="J57" s="3">
        <f>H57+G57/F57/24</f>
        <v>34856.57319725028</v>
      </c>
      <c r="K57">
        <f>(I57-H57)*24</f>
        <v>47.00000000005821</v>
      </c>
    </row>
    <row r="58" spans="4:11" ht="12.75">
      <c r="D58" s="7" t="s">
        <v>18</v>
      </c>
      <c r="F58" s="3">
        <f>SUM(F6:F27)</f>
        <v>113.8</v>
      </c>
      <c r="G58" s="3">
        <f>SUM(I6:I27)</f>
        <v>1459.3000000006232</v>
      </c>
      <c r="H58" s="3">
        <f>E6</f>
        <v>34856.083333333336</v>
      </c>
      <c r="I58" s="3">
        <f>E27</f>
        <v>34856.958333333336</v>
      </c>
      <c r="J58" s="3">
        <f>H57+G58/F58/24</f>
        <v>34856.534307264206</v>
      </c>
      <c r="K58" s="8">
        <f>(I58-H58)*24</f>
        <v>21</v>
      </c>
    </row>
    <row r="60" ht="12.75">
      <c r="J60" s="9">
        <f>(J58-H58)*24</f>
        <v>10.82337434089277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11111111"/>
  <dimension ref="A1:AI30"/>
  <sheetViews>
    <sheetView workbookViewId="0" topLeftCell="A1">
      <selection activeCell="V6" sqref="V6:W19"/>
    </sheetView>
  </sheetViews>
  <sheetFormatPr defaultColWidth="9.140625" defaultRowHeight="12.75"/>
  <sheetData>
    <row r="1" ht="12.75">
      <c r="X1">
        <v>20</v>
      </c>
    </row>
    <row r="2" spans="1:24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X2">
        <v>22.5</v>
      </c>
    </row>
    <row r="3" ht="12.75" customHeight="1">
      <c r="X3">
        <f>SUM(W6:W33)</f>
        <v>169.49999999999994</v>
      </c>
    </row>
    <row r="4" spans="1:26" ht="12.75">
      <c r="A4">
        <v>1995</v>
      </c>
      <c r="B4">
        <v>6</v>
      </c>
      <c r="C4">
        <v>6</v>
      </c>
      <c r="D4">
        <v>0</v>
      </c>
      <c r="E4" s="2">
        <f aca="true" t="shared" si="0" ref="E4:E22">DATE(A4,B4,C4)+D4/24</f>
        <v>34856</v>
      </c>
      <c r="F4">
        <v>0</v>
      </c>
      <c r="G4">
        <v>0</v>
      </c>
      <c r="I4">
        <f aca="true" t="shared" si="1" ref="I4:I22">F4*24*(E4-$E$4)</f>
        <v>0</v>
      </c>
      <c r="L4" s="2"/>
      <c r="M4">
        <v>95</v>
      </c>
      <c r="N4">
        <v>6</v>
      </c>
      <c r="O4">
        <v>6</v>
      </c>
      <c r="P4">
        <v>0</v>
      </c>
      <c r="Q4">
        <v>0</v>
      </c>
      <c r="R4" t="s">
        <v>124</v>
      </c>
      <c r="S4">
        <v>18.5</v>
      </c>
      <c r="V4" t="s">
        <v>3</v>
      </c>
      <c r="X4" t="s">
        <v>6</v>
      </c>
      <c r="Y4" s="2" t="s">
        <v>7</v>
      </c>
      <c r="Z4" t="s">
        <v>8</v>
      </c>
    </row>
    <row r="5" spans="1:34" ht="12.75">
      <c r="A5">
        <v>1995</v>
      </c>
      <c r="B5">
        <v>6</v>
      </c>
      <c r="C5">
        <v>6</v>
      </c>
      <c r="D5">
        <v>3</v>
      </c>
      <c r="E5" s="2">
        <f t="shared" si="0"/>
        <v>34856.125</v>
      </c>
      <c r="F5">
        <v>5.4</v>
      </c>
      <c r="G5">
        <f aca="true" t="shared" si="2" ref="G5:G22">G4+F4</f>
        <v>0</v>
      </c>
      <c r="I5">
        <f t="shared" si="1"/>
        <v>16.200000000000003</v>
      </c>
      <c r="L5" s="2"/>
      <c r="M5">
        <v>95</v>
      </c>
      <c r="N5">
        <v>6</v>
      </c>
      <c r="O5">
        <v>6</v>
      </c>
      <c r="P5">
        <v>3</v>
      </c>
      <c r="Q5">
        <v>0</v>
      </c>
      <c r="R5" t="s">
        <v>124</v>
      </c>
      <c r="S5">
        <v>23.9</v>
      </c>
      <c r="T5">
        <f aca="true" t="shared" si="3" ref="T5:T22">S5-S4</f>
        <v>5.399999999999999</v>
      </c>
      <c r="V5">
        <v>0</v>
      </c>
      <c r="Y5" s="2">
        <v>0</v>
      </c>
      <c r="AA5" t="s">
        <v>9</v>
      </c>
      <c r="AB5" t="s">
        <v>10</v>
      </c>
      <c r="AH5">
        <v>0</v>
      </c>
    </row>
    <row r="6" spans="1:35" ht="12.75">
      <c r="A6">
        <v>1995</v>
      </c>
      <c r="B6">
        <v>6</v>
      </c>
      <c r="C6">
        <v>6</v>
      </c>
      <c r="D6">
        <v>6</v>
      </c>
      <c r="E6" s="2">
        <f t="shared" si="0"/>
        <v>34856.25</v>
      </c>
      <c r="F6">
        <v>9.1</v>
      </c>
      <c r="G6">
        <f t="shared" si="2"/>
        <v>5.4</v>
      </c>
      <c r="I6">
        <f t="shared" si="1"/>
        <v>54.599999999999994</v>
      </c>
      <c r="L6" s="2"/>
      <c r="M6">
        <v>95</v>
      </c>
      <c r="N6">
        <v>6</v>
      </c>
      <c r="O6">
        <v>6</v>
      </c>
      <c r="P6">
        <v>6</v>
      </c>
      <c r="Q6">
        <v>0</v>
      </c>
      <c r="R6" t="s">
        <v>124</v>
      </c>
      <c r="S6">
        <v>33</v>
      </c>
      <c r="T6">
        <f t="shared" si="3"/>
        <v>9.100000000000001</v>
      </c>
      <c r="V6">
        <v>3</v>
      </c>
      <c r="W6">
        <v>5.4</v>
      </c>
      <c r="X6" s="3">
        <f aca="true" t="shared" si="4" ref="X6:X19">W6/X$3*100</f>
        <v>3.185840707964603</v>
      </c>
      <c r="Y6" s="2">
        <f aca="true" t="shared" si="5" ref="Y6:Y19">Y5+X6</f>
        <v>3.185840707964603</v>
      </c>
      <c r="Z6">
        <v>1</v>
      </c>
      <c r="AA6">
        <v>0</v>
      </c>
      <c r="AB6">
        <f aca="true" t="shared" si="6" ref="AB6:AB25">Z6*X$2/X$1</f>
        <v>1.125</v>
      </c>
      <c r="AC6">
        <f aca="true" t="shared" si="7" ref="AC6:AC25">MATCH(AB6,V$5:V$32,1)</f>
        <v>1</v>
      </c>
      <c r="AD6">
        <f aca="true" ca="1" t="shared" si="8" ref="AD6:AD25">OFFSET(V$4,AC6,0)</f>
        <v>0</v>
      </c>
      <c r="AE6">
        <f aca="true" ca="1" t="shared" si="9" ref="AE6:AE25">OFFSET(V$4,AC6+1,0)</f>
        <v>3</v>
      </c>
      <c r="AF6" s="3">
        <f aca="true" ca="1" t="shared" si="10" ref="AF6:AF25">OFFSET(V$4,AC6,3)</f>
        <v>0</v>
      </c>
      <c r="AG6" s="3">
        <f aca="true" ca="1" t="shared" si="11" ref="AG6:AG25">OFFSET(V$4,AC6+1,3)</f>
        <v>3.185840707964603</v>
      </c>
      <c r="AH6" s="3">
        <f aca="true" t="shared" si="12" ref="AH6:AH25">(AB6-AD6)/(AE6-AD6)*(AG6-AF6)+AF6</f>
        <v>1.1946902654867262</v>
      </c>
      <c r="AI6" s="3">
        <f aca="true" t="shared" si="13" ref="AI6:AI25">AH6-AH5</f>
        <v>1.1946902654867262</v>
      </c>
    </row>
    <row r="7" spans="1:35" ht="12.75">
      <c r="A7">
        <v>1995</v>
      </c>
      <c r="B7">
        <v>6</v>
      </c>
      <c r="C7">
        <v>6</v>
      </c>
      <c r="D7">
        <v>9</v>
      </c>
      <c r="E7" s="2">
        <f t="shared" si="0"/>
        <v>34856.375</v>
      </c>
      <c r="F7">
        <v>26.9</v>
      </c>
      <c r="G7">
        <f t="shared" si="2"/>
        <v>14.5</v>
      </c>
      <c r="I7">
        <f t="shared" si="1"/>
        <v>242.09999999999997</v>
      </c>
      <c r="L7" s="2"/>
      <c r="M7">
        <v>95</v>
      </c>
      <c r="N7">
        <v>6</v>
      </c>
      <c r="O7">
        <v>6</v>
      </c>
      <c r="P7">
        <v>9</v>
      </c>
      <c r="Q7">
        <v>0</v>
      </c>
      <c r="R7" t="s">
        <v>124</v>
      </c>
      <c r="S7">
        <v>59.9</v>
      </c>
      <c r="T7">
        <f t="shared" si="3"/>
        <v>26.9</v>
      </c>
      <c r="V7">
        <v>6</v>
      </c>
      <c r="W7">
        <v>9.1</v>
      </c>
      <c r="X7" s="3">
        <f t="shared" si="4"/>
        <v>5.36873156342183</v>
      </c>
      <c r="Y7" s="2">
        <f t="shared" si="5"/>
        <v>8.554572271386434</v>
      </c>
      <c r="Z7">
        <v>2</v>
      </c>
      <c r="AA7">
        <f aca="true" t="shared" si="14" ref="AA7:AA25">AB6</f>
        <v>1.125</v>
      </c>
      <c r="AB7">
        <f t="shared" si="6"/>
        <v>2.25</v>
      </c>
      <c r="AC7">
        <f t="shared" si="7"/>
        <v>1</v>
      </c>
      <c r="AD7">
        <f ca="1" t="shared" si="8"/>
        <v>0</v>
      </c>
      <c r="AE7">
        <f ca="1" t="shared" si="9"/>
        <v>3</v>
      </c>
      <c r="AF7" s="3">
        <f ca="1" t="shared" si="10"/>
        <v>0</v>
      </c>
      <c r="AG7" s="3">
        <f ca="1" t="shared" si="11"/>
        <v>3.185840707964603</v>
      </c>
      <c r="AH7" s="3">
        <f t="shared" si="12"/>
        <v>2.3893805309734524</v>
      </c>
      <c r="AI7" s="3">
        <f t="shared" si="13"/>
        <v>1.1946902654867262</v>
      </c>
    </row>
    <row r="8" spans="1:35" ht="12.75">
      <c r="A8">
        <v>1995</v>
      </c>
      <c r="B8">
        <v>6</v>
      </c>
      <c r="C8">
        <v>6</v>
      </c>
      <c r="D8">
        <v>12</v>
      </c>
      <c r="E8" s="2">
        <f t="shared" si="0"/>
        <v>34856.5</v>
      </c>
      <c r="F8">
        <v>16.3</v>
      </c>
      <c r="G8">
        <f t="shared" si="2"/>
        <v>41.4</v>
      </c>
      <c r="I8">
        <f t="shared" si="1"/>
        <v>195.60000000000002</v>
      </c>
      <c r="L8" s="2"/>
      <c r="M8">
        <v>95</v>
      </c>
      <c r="N8">
        <v>6</v>
      </c>
      <c r="O8">
        <v>6</v>
      </c>
      <c r="P8">
        <v>12</v>
      </c>
      <c r="Q8">
        <v>0</v>
      </c>
      <c r="R8" t="s">
        <v>124</v>
      </c>
      <c r="S8">
        <v>76.2</v>
      </c>
      <c r="T8">
        <f t="shared" si="3"/>
        <v>16.300000000000004</v>
      </c>
      <c r="V8">
        <v>9</v>
      </c>
      <c r="W8">
        <v>26.9</v>
      </c>
      <c r="X8" s="3">
        <f t="shared" si="4"/>
        <v>15.870206489675521</v>
      </c>
      <c r="Y8" s="2">
        <f t="shared" si="5"/>
        <v>24.424778761061955</v>
      </c>
      <c r="Z8">
        <v>3</v>
      </c>
      <c r="AA8">
        <f t="shared" si="14"/>
        <v>2.25</v>
      </c>
      <c r="AB8">
        <f t="shared" si="6"/>
        <v>3.375</v>
      </c>
      <c r="AC8">
        <f t="shared" si="7"/>
        <v>2</v>
      </c>
      <c r="AD8">
        <f ca="1" t="shared" si="8"/>
        <v>3</v>
      </c>
      <c r="AE8">
        <f ca="1" t="shared" si="9"/>
        <v>6</v>
      </c>
      <c r="AF8" s="3">
        <f ca="1" t="shared" si="10"/>
        <v>3.185840707964603</v>
      </c>
      <c r="AG8" s="3">
        <f ca="1" t="shared" si="11"/>
        <v>8.554572271386434</v>
      </c>
      <c r="AH8" s="3">
        <f t="shared" si="12"/>
        <v>3.856932153392332</v>
      </c>
      <c r="AI8" s="3">
        <f t="shared" si="13"/>
        <v>1.4675516224188798</v>
      </c>
    </row>
    <row r="9" spans="1:35" ht="12.75">
      <c r="A9">
        <v>1995</v>
      </c>
      <c r="B9">
        <v>6</v>
      </c>
      <c r="C9">
        <v>6</v>
      </c>
      <c r="D9">
        <v>13</v>
      </c>
      <c r="E9" s="2">
        <f t="shared" si="0"/>
        <v>34856.541666666664</v>
      </c>
      <c r="F9">
        <v>33</v>
      </c>
      <c r="G9">
        <f t="shared" si="2"/>
        <v>57.7</v>
      </c>
      <c r="I9">
        <f t="shared" si="1"/>
        <v>428.99999999807915</v>
      </c>
      <c r="L9" s="2"/>
      <c r="M9">
        <v>95</v>
      </c>
      <c r="N9">
        <v>6</v>
      </c>
      <c r="O9">
        <v>6</v>
      </c>
      <c r="P9">
        <v>13</v>
      </c>
      <c r="Q9">
        <v>0</v>
      </c>
      <c r="R9" t="s">
        <v>124</v>
      </c>
      <c r="S9">
        <v>109.2</v>
      </c>
      <c r="T9">
        <f t="shared" si="3"/>
        <v>33</v>
      </c>
      <c r="V9">
        <v>12</v>
      </c>
      <c r="W9">
        <v>16.3</v>
      </c>
      <c r="X9" s="3">
        <f t="shared" si="4"/>
        <v>9.616519174041303</v>
      </c>
      <c r="Y9" s="2">
        <f t="shared" si="5"/>
        <v>34.04129793510326</v>
      </c>
      <c r="Z9">
        <v>4</v>
      </c>
      <c r="AA9">
        <f t="shared" si="14"/>
        <v>3.375</v>
      </c>
      <c r="AB9">
        <f t="shared" si="6"/>
        <v>4.5</v>
      </c>
      <c r="AC9">
        <f t="shared" si="7"/>
        <v>2</v>
      </c>
      <c r="AD9">
        <f ca="1" t="shared" si="8"/>
        <v>3</v>
      </c>
      <c r="AE9">
        <f ca="1" t="shared" si="9"/>
        <v>6</v>
      </c>
      <c r="AF9" s="3">
        <f ca="1" t="shared" si="10"/>
        <v>3.185840707964603</v>
      </c>
      <c r="AG9" s="3">
        <f ca="1" t="shared" si="11"/>
        <v>8.554572271386434</v>
      </c>
      <c r="AH9" s="3">
        <f t="shared" si="12"/>
        <v>5.870206489675518</v>
      </c>
      <c r="AI9" s="3">
        <f t="shared" si="13"/>
        <v>2.013274336283186</v>
      </c>
    </row>
    <row r="10" spans="1:35" ht="12.75">
      <c r="A10">
        <v>1995</v>
      </c>
      <c r="B10">
        <v>6</v>
      </c>
      <c r="C10">
        <v>6</v>
      </c>
      <c r="D10">
        <v>14</v>
      </c>
      <c r="E10" s="2">
        <f t="shared" si="0"/>
        <v>34856.583333333336</v>
      </c>
      <c r="F10">
        <v>10.2</v>
      </c>
      <c r="G10">
        <f t="shared" si="2"/>
        <v>90.7</v>
      </c>
      <c r="I10">
        <f t="shared" si="1"/>
        <v>142.8000000005937</v>
      </c>
      <c r="L10" s="2"/>
      <c r="M10">
        <v>95</v>
      </c>
      <c r="N10">
        <v>6</v>
      </c>
      <c r="O10">
        <v>6</v>
      </c>
      <c r="P10">
        <v>14</v>
      </c>
      <c r="Q10">
        <v>0</v>
      </c>
      <c r="R10" t="s">
        <v>124</v>
      </c>
      <c r="S10">
        <v>119.4</v>
      </c>
      <c r="T10">
        <f t="shared" si="3"/>
        <v>10.200000000000003</v>
      </c>
      <c r="V10">
        <v>13</v>
      </c>
      <c r="W10">
        <v>33</v>
      </c>
      <c r="X10" s="3">
        <f t="shared" si="4"/>
        <v>19.46902654867257</v>
      </c>
      <c r="Y10" s="2">
        <f t="shared" si="5"/>
        <v>53.51032448377583</v>
      </c>
      <c r="Z10">
        <v>5</v>
      </c>
      <c r="AA10">
        <f t="shared" si="14"/>
        <v>4.5</v>
      </c>
      <c r="AB10">
        <f t="shared" si="6"/>
        <v>5.625</v>
      </c>
      <c r="AC10">
        <f t="shared" si="7"/>
        <v>2</v>
      </c>
      <c r="AD10">
        <f ca="1" t="shared" si="8"/>
        <v>3</v>
      </c>
      <c r="AE10">
        <f ca="1" t="shared" si="9"/>
        <v>6</v>
      </c>
      <c r="AF10" s="3">
        <f ca="1" t="shared" si="10"/>
        <v>3.185840707964603</v>
      </c>
      <c r="AG10" s="3">
        <f ca="1" t="shared" si="11"/>
        <v>8.554572271386434</v>
      </c>
      <c r="AH10" s="3">
        <f t="shared" si="12"/>
        <v>7.883480825958705</v>
      </c>
      <c r="AI10" s="3">
        <f t="shared" si="13"/>
        <v>2.013274336283186</v>
      </c>
    </row>
    <row r="11" spans="1:35" ht="12.75">
      <c r="A11">
        <v>1995</v>
      </c>
      <c r="B11">
        <v>6</v>
      </c>
      <c r="C11">
        <v>6</v>
      </c>
      <c r="D11">
        <v>15</v>
      </c>
      <c r="E11" s="2">
        <f t="shared" si="0"/>
        <v>34856.625</v>
      </c>
      <c r="F11">
        <v>5.099999999999994</v>
      </c>
      <c r="G11">
        <f t="shared" si="2"/>
        <v>100.9</v>
      </c>
      <c r="I11">
        <f t="shared" si="1"/>
        <v>76.49999999999991</v>
      </c>
      <c r="L11" s="2"/>
      <c r="M11">
        <v>95</v>
      </c>
      <c r="N11">
        <v>6</v>
      </c>
      <c r="O11">
        <v>6</v>
      </c>
      <c r="P11">
        <v>15</v>
      </c>
      <c r="Q11">
        <v>0</v>
      </c>
      <c r="R11" t="s">
        <v>124</v>
      </c>
      <c r="S11">
        <v>124.5</v>
      </c>
      <c r="T11">
        <f t="shared" si="3"/>
        <v>5.099999999999994</v>
      </c>
      <c r="V11">
        <v>14</v>
      </c>
      <c r="W11">
        <v>10.2</v>
      </c>
      <c r="X11" s="3">
        <f t="shared" si="4"/>
        <v>6.017699115044249</v>
      </c>
      <c r="Y11" s="2">
        <f t="shared" si="5"/>
        <v>59.528023598820084</v>
      </c>
      <c r="Z11">
        <v>6</v>
      </c>
      <c r="AA11">
        <f t="shared" si="14"/>
        <v>5.625</v>
      </c>
      <c r="AB11">
        <f t="shared" si="6"/>
        <v>6.75</v>
      </c>
      <c r="AC11">
        <f t="shared" si="7"/>
        <v>3</v>
      </c>
      <c r="AD11">
        <f ca="1" t="shared" si="8"/>
        <v>6</v>
      </c>
      <c r="AE11">
        <f ca="1" t="shared" si="9"/>
        <v>9</v>
      </c>
      <c r="AF11" s="3">
        <f ca="1" t="shared" si="10"/>
        <v>8.554572271386434</v>
      </c>
      <c r="AG11" s="3">
        <f ca="1" t="shared" si="11"/>
        <v>24.424778761061955</v>
      </c>
      <c r="AH11" s="3">
        <f t="shared" si="12"/>
        <v>12.522123893805315</v>
      </c>
      <c r="AI11" s="3">
        <f t="shared" si="13"/>
        <v>4.63864306784661</v>
      </c>
    </row>
    <row r="12" spans="1:35" ht="12.75">
      <c r="A12">
        <v>1995</v>
      </c>
      <c r="B12">
        <v>6</v>
      </c>
      <c r="C12">
        <v>6</v>
      </c>
      <c r="D12">
        <v>16</v>
      </c>
      <c r="E12" s="2">
        <f t="shared" si="0"/>
        <v>34856.666666666664</v>
      </c>
      <c r="F12">
        <v>5</v>
      </c>
      <c r="G12">
        <f t="shared" si="2"/>
        <v>106</v>
      </c>
      <c r="I12">
        <f t="shared" si="1"/>
        <v>79.99999999970896</v>
      </c>
      <c r="L12" s="2"/>
      <c r="M12">
        <v>95</v>
      </c>
      <c r="N12">
        <v>6</v>
      </c>
      <c r="O12">
        <v>6</v>
      </c>
      <c r="P12">
        <v>16</v>
      </c>
      <c r="Q12">
        <v>0</v>
      </c>
      <c r="R12" t="s">
        <v>124</v>
      </c>
      <c r="S12">
        <v>129.5</v>
      </c>
      <c r="T12">
        <f t="shared" si="3"/>
        <v>5</v>
      </c>
      <c r="V12">
        <v>15</v>
      </c>
      <c r="W12">
        <v>5.099999999999994</v>
      </c>
      <c r="X12" s="3">
        <f t="shared" si="4"/>
        <v>3.0088495575221215</v>
      </c>
      <c r="Y12" s="2">
        <f t="shared" si="5"/>
        <v>62.5368731563422</v>
      </c>
      <c r="Z12">
        <v>7</v>
      </c>
      <c r="AA12">
        <f t="shared" si="14"/>
        <v>6.75</v>
      </c>
      <c r="AB12">
        <f t="shared" si="6"/>
        <v>7.875</v>
      </c>
      <c r="AC12">
        <f t="shared" si="7"/>
        <v>3</v>
      </c>
      <c r="AD12">
        <f ca="1" t="shared" si="8"/>
        <v>6</v>
      </c>
      <c r="AE12">
        <f ca="1" t="shared" si="9"/>
        <v>9</v>
      </c>
      <c r="AF12" s="3">
        <f ca="1" t="shared" si="10"/>
        <v>8.554572271386434</v>
      </c>
      <c r="AG12" s="3">
        <f ca="1" t="shared" si="11"/>
        <v>24.424778761061955</v>
      </c>
      <c r="AH12" s="3">
        <f t="shared" si="12"/>
        <v>18.473451327433636</v>
      </c>
      <c r="AI12" s="3">
        <f t="shared" si="13"/>
        <v>5.951327433628322</v>
      </c>
    </row>
    <row r="13" spans="1:35" ht="12.75">
      <c r="A13">
        <v>1995</v>
      </c>
      <c r="B13">
        <v>6</v>
      </c>
      <c r="C13">
        <v>6</v>
      </c>
      <c r="D13">
        <v>17</v>
      </c>
      <c r="E13" s="2">
        <f t="shared" si="0"/>
        <v>34856.708333333336</v>
      </c>
      <c r="F13">
        <v>7.699999999999989</v>
      </c>
      <c r="G13">
        <f t="shared" si="2"/>
        <v>111</v>
      </c>
      <c r="I13">
        <f t="shared" si="1"/>
        <v>130.90000000044802</v>
      </c>
      <c r="L13" s="2"/>
      <c r="M13">
        <v>95</v>
      </c>
      <c r="N13">
        <v>6</v>
      </c>
      <c r="O13">
        <v>6</v>
      </c>
      <c r="P13">
        <v>17</v>
      </c>
      <c r="Q13">
        <v>0</v>
      </c>
      <c r="R13" t="s">
        <v>124</v>
      </c>
      <c r="S13">
        <v>137.2</v>
      </c>
      <c r="T13">
        <f t="shared" si="3"/>
        <v>7.699999999999989</v>
      </c>
      <c r="V13">
        <v>16</v>
      </c>
      <c r="W13">
        <v>5</v>
      </c>
      <c r="X13" s="3">
        <f t="shared" si="4"/>
        <v>2.9498525073746324</v>
      </c>
      <c r="Y13" s="2">
        <f t="shared" si="5"/>
        <v>65.48672566371684</v>
      </c>
      <c r="Z13">
        <v>8</v>
      </c>
      <c r="AA13">
        <f t="shared" si="14"/>
        <v>7.875</v>
      </c>
      <c r="AB13">
        <f t="shared" si="6"/>
        <v>9</v>
      </c>
      <c r="AC13">
        <f t="shared" si="7"/>
        <v>4</v>
      </c>
      <c r="AD13">
        <f ca="1" t="shared" si="8"/>
        <v>9</v>
      </c>
      <c r="AE13">
        <f ca="1" t="shared" si="9"/>
        <v>12</v>
      </c>
      <c r="AF13" s="3">
        <f ca="1" t="shared" si="10"/>
        <v>24.424778761061955</v>
      </c>
      <c r="AG13" s="3">
        <f ca="1" t="shared" si="11"/>
        <v>34.04129793510326</v>
      </c>
      <c r="AH13" s="3">
        <f t="shared" si="12"/>
        <v>24.424778761061955</v>
      </c>
      <c r="AI13" s="3">
        <f t="shared" si="13"/>
        <v>5.951327433628318</v>
      </c>
    </row>
    <row r="14" spans="1:35" ht="12.75">
      <c r="A14">
        <v>1995</v>
      </c>
      <c r="B14">
        <v>6</v>
      </c>
      <c r="C14">
        <v>6</v>
      </c>
      <c r="D14">
        <v>18</v>
      </c>
      <c r="E14" s="2">
        <f t="shared" si="0"/>
        <v>34856.75</v>
      </c>
      <c r="F14">
        <v>15.2</v>
      </c>
      <c r="G14">
        <f t="shared" si="2"/>
        <v>118.69999999999999</v>
      </c>
      <c r="I14">
        <f t="shared" si="1"/>
        <v>273.59999999999997</v>
      </c>
      <c r="L14" s="2"/>
      <c r="M14">
        <v>95</v>
      </c>
      <c r="N14">
        <v>6</v>
      </c>
      <c r="O14">
        <v>6</v>
      </c>
      <c r="P14">
        <v>18</v>
      </c>
      <c r="Q14">
        <v>0</v>
      </c>
      <c r="R14" t="s">
        <v>124</v>
      </c>
      <c r="S14">
        <v>152.4</v>
      </c>
      <c r="T14">
        <f t="shared" si="3"/>
        <v>15.200000000000017</v>
      </c>
      <c r="V14">
        <v>17</v>
      </c>
      <c r="W14">
        <v>7.699999999999989</v>
      </c>
      <c r="X14" s="3">
        <f t="shared" si="4"/>
        <v>4.542772861356927</v>
      </c>
      <c r="Y14" s="2">
        <f t="shared" si="5"/>
        <v>70.02949852507376</v>
      </c>
      <c r="Z14">
        <v>9</v>
      </c>
      <c r="AA14">
        <f t="shared" si="14"/>
        <v>9</v>
      </c>
      <c r="AB14">
        <f t="shared" si="6"/>
        <v>10.125</v>
      </c>
      <c r="AC14">
        <f t="shared" si="7"/>
        <v>4</v>
      </c>
      <c r="AD14">
        <f ca="1" t="shared" si="8"/>
        <v>9</v>
      </c>
      <c r="AE14">
        <f ca="1" t="shared" si="9"/>
        <v>12</v>
      </c>
      <c r="AF14" s="3">
        <f ca="1" t="shared" si="10"/>
        <v>24.424778761061955</v>
      </c>
      <c r="AG14" s="3">
        <f ca="1" t="shared" si="11"/>
        <v>34.04129793510326</v>
      </c>
      <c r="AH14" s="3">
        <f t="shared" si="12"/>
        <v>28.030973451327444</v>
      </c>
      <c r="AI14" s="3">
        <f t="shared" si="13"/>
        <v>3.6061946902654896</v>
      </c>
    </row>
    <row r="15" spans="1:35" ht="12.75">
      <c r="A15">
        <v>1995</v>
      </c>
      <c r="B15">
        <v>6</v>
      </c>
      <c r="C15">
        <v>6</v>
      </c>
      <c r="D15">
        <v>19</v>
      </c>
      <c r="E15" s="2">
        <f t="shared" si="0"/>
        <v>34856.791666666664</v>
      </c>
      <c r="F15">
        <v>12.7</v>
      </c>
      <c r="G15">
        <f t="shared" si="2"/>
        <v>133.89999999999998</v>
      </c>
      <c r="I15">
        <f t="shared" si="1"/>
        <v>241.29999999926073</v>
      </c>
      <c r="L15" s="2"/>
      <c r="M15">
        <v>95</v>
      </c>
      <c r="N15">
        <v>6</v>
      </c>
      <c r="O15">
        <v>6</v>
      </c>
      <c r="P15">
        <v>19</v>
      </c>
      <c r="Q15">
        <v>0</v>
      </c>
      <c r="R15" t="s">
        <v>124</v>
      </c>
      <c r="S15">
        <v>165.1</v>
      </c>
      <c r="T15">
        <f t="shared" si="3"/>
        <v>12.699999999999989</v>
      </c>
      <c r="V15">
        <v>18</v>
      </c>
      <c r="W15">
        <v>15.2</v>
      </c>
      <c r="X15" s="3">
        <f t="shared" si="4"/>
        <v>8.967551622418881</v>
      </c>
      <c r="Y15" s="2">
        <f t="shared" si="5"/>
        <v>78.99705014749264</v>
      </c>
      <c r="Z15">
        <v>10</v>
      </c>
      <c r="AA15">
        <f t="shared" si="14"/>
        <v>10.125</v>
      </c>
      <c r="AB15">
        <f t="shared" si="6"/>
        <v>11.25</v>
      </c>
      <c r="AC15">
        <f t="shared" si="7"/>
        <v>4</v>
      </c>
      <c r="AD15">
        <f ca="1" t="shared" si="8"/>
        <v>9</v>
      </c>
      <c r="AE15">
        <f ca="1" t="shared" si="9"/>
        <v>12</v>
      </c>
      <c r="AF15" s="3">
        <f ca="1" t="shared" si="10"/>
        <v>24.424778761061955</v>
      </c>
      <c r="AG15" s="3">
        <f ca="1" t="shared" si="11"/>
        <v>34.04129793510326</v>
      </c>
      <c r="AH15" s="3">
        <f t="shared" si="12"/>
        <v>31.637168141592934</v>
      </c>
      <c r="AI15" s="3">
        <f t="shared" si="13"/>
        <v>3.6061946902654896</v>
      </c>
    </row>
    <row r="16" spans="1:35" ht="12.75">
      <c r="A16">
        <v>1995</v>
      </c>
      <c r="B16">
        <v>6</v>
      </c>
      <c r="C16">
        <v>6</v>
      </c>
      <c r="D16">
        <v>20</v>
      </c>
      <c r="E16" s="2">
        <f t="shared" si="0"/>
        <v>34856.833333333336</v>
      </c>
      <c r="F16">
        <v>15.2</v>
      </c>
      <c r="G16">
        <f t="shared" si="2"/>
        <v>146.59999999999997</v>
      </c>
      <c r="I16">
        <f t="shared" si="1"/>
        <v>304.0000000008847</v>
      </c>
      <c r="L16" s="2"/>
      <c r="M16">
        <v>95</v>
      </c>
      <c r="N16">
        <v>6</v>
      </c>
      <c r="O16">
        <v>6</v>
      </c>
      <c r="P16">
        <v>20</v>
      </c>
      <c r="Q16">
        <v>0</v>
      </c>
      <c r="R16" t="s">
        <v>124</v>
      </c>
      <c r="S16">
        <v>180.3</v>
      </c>
      <c r="T16">
        <f t="shared" si="3"/>
        <v>15.200000000000017</v>
      </c>
      <c r="V16">
        <v>19</v>
      </c>
      <c r="W16">
        <v>12.7</v>
      </c>
      <c r="X16" s="3">
        <f t="shared" si="4"/>
        <v>7.4926253687315665</v>
      </c>
      <c r="Y16" s="2">
        <f t="shared" si="5"/>
        <v>86.48967551622421</v>
      </c>
      <c r="Z16">
        <v>11</v>
      </c>
      <c r="AA16">
        <f t="shared" si="14"/>
        <v>11.25</v>
      </c>
      <c r="AB16">
        <f t="shared" si="6"/>
        <v>12.375</v>
      </c>
      <c r="AC16">
        <f t="shared" si="7"/>
        <v>5</v>
      </c>
      <c r="AD16">
        <f ca="1" t="shared" si="8"/>
        <v>12</v>
      </c>
      <c r="AE16">
        <f ca="1" t="shared" si="9"/>
        <v>13</v>
      </c>
      <c r="AF16" s="3">
        <f ca="1" t="shared" si="10"/>
        <v>34.04129793510326</v>
      </c>
      <c r="AG16" s="3">
        <f ca="1" t="shared" si="11"/>
        <v>53.51032448377583</v>
      </c>
      <c r="AH16" s="3">
        <f t="shared" si="12"/>
        <v>41.342182890855476</v>
      </c>
      <c r="AI16" s="3">
        <f t="shared" si="13"/>
        <v>9.705014749262542</v>
      </c>
    </row>
    <row r="17" spans="1:35" ht="12.75">
      <c r="A17">
        <v>1995</v>
      </c>
      <c r="B17">
        <v>6</v>
      </c>
      <c r="C17">
        <v>6</v>
      </c>
      <c r="D17">
        <v>21.25</v>
      </c>
      <c r="E17" s="2">
        <f t="shared" si="0"/>
        <v>34856.885416666664</v>
      </c>
      <c r="F17">
        <v>5.099999999999994</v>
      </c>
      <c r="G17">
        <f t="shared" si="2"/>
        <v>161.79999999999995</v>
      </c>
      <c r="I17">
        <f t="shared" si="1"/>
        <v>108.37499999970302</v>
      </c>
      <c r="L17" s="2"/>
      <c r="M17">
        <v>95</v>
      </c>
      <c r="N17">
        <v>6</v>
      </c>
      <c r="O17">
        <v>6</v>
      </c>
      <c r="P17">
        <v>21.25</v>
      </c>
      <c r="Q17">
        <v>15</v>
      </c>
      <c r="R17" t="s">
        <v>124</v>
      </c>
      <c r="S17">
        <v>185.4</v>
      </c>
      <c r="T17">
        <f t="shared" si="3"/>
        <v>5.099999999999994</v>
      </c>
      <c r="V17">
        <v>20</v>
      </c>
      <c r="W17">
        <v>15.2</v>
      </c>
      <c r="X17" s="3">
        <f t="shared" si="4"/>
        <v>8.967551622418881</v>
      </c>
      <c r="Y17" s="2">
        <f t="shared" si="5"/>
        <v>95.45722713864309</v>
      </c>
      <c r="Z17">
        <v>12</v>
      </c>
      <c r="AA17">
        <f t="shared" si="14"/>
        <v>12.375</v>
      </c>
      <c r="AB17">
        <f t="shared" si="6"/>
        <v>13.5</v>
      </c>
      <c r="AC17">
        <f t="shared" si="7"/>
        <v>6</v>
      </c>
      <c r="AD17">
        <f ca="1" t="shared" si="8"/>
        <v>13</v>
      </c>
      <c r="AE17">
        <f ca="1" t="shared" si="9"/>
        <v>14</v>
      </c>
      <c r="AF17" s="3">
        <f ca="1" t="shared" si="10"/>
        <v>53.51032448377583</v>
      </c>
      <c r="AG17" s="3">
        <f ca="1" t="shared" si="11"/>
        <v>59.528023598820084</v>
      </c>
      <c r="AH17" s="3">
        <f t="shared" si="12"/>
        <v>56.51917404129796</v>
      </c>
      <c r="AI17" s="3">
        <f t="shared" si="13"/>
        <v>15.176991150442483</v>
      </c>
    </row>
    <row r="18" spans="1:35" ht="12.75">
      <c r="A18">
        <v>1995</v>
      </c>
      <c r="B18">
        <v>6</v>
      </c>
      <c r="C18">
        <v>6</v>
      </c>
      <c r="D18">
        <v>22.5</v>
      </c>
      <c r="E18" s="2">
        <f t="shared" si="0"/>
        <v>34856.9375</v>
      </c>
      <c r="F18">
        <v>2.5999999999999943</v>
      </c>
      <c r="G18">
        <f t="shared" si="2"/>
        <v>166.89999999999995</v>
      </c>
      <c r="I18">
        <f t="shared" si="1"/>
        <v>58.49999999999987</v>
      </c>
      <c r="L18" s="2"/>
      <c r="M18">
        <v>95</v>
      </c>
      <c r="N18">
        <v>6</v>
      </c>
      <c r="O18">
        <v>6</v>
      </c>
      <c r="P18">
        <v>22.5</v>
      </c>
      <c r="Q18">
        <v>30</v>
      </c>
      <c r="R18" t="s">
        <v>124</v>
      </c>
      <c r="S18">
        <v>188</v>
      </c>
      <c r="T18">
        <f t="shared" si="3"/>
        <v>2.5999999999999943</v>
      </c>
      <c r="V18">
        <v>21.25</v>
      </c>
      <c r="W18">
        <v>5.099999999999994</v>
      </c>
      <c r="X18" s="3">
        <f t="shared" si="4"/>
        <v>3.0088495575221215</v>
      </c>
      <c r="Y18" s="2">
        <f t="shared" si="5"/>
        <v>98.46607669616522</v>
      </c>
      <c r="Z18">
        <v>13</v>
      </c>
      <c r="AA18">
        <f t="shared" si="14"/>
        <v>13.5</v>
      </c>
      <c r="AB18">
        <f t="shared" si="6"/>
        <v>14.625</v>
      </c>
      <c r="AC18">
        <f t="shared" si="7"/>
        <v>7</v>
      </c>
      <c r="AD18">
        <f ca="1" t="shared" si="8"/>
        <v>14</v>
      </c>
      <c r="AE18">
        <f ca="1" t="shared" si="9"/>
        <v>15</v>
      </c>
      <c r="AF18" s="3">
        <f ca="1" t="shared" si="10"/>
        <v>59.528023598820084</v>
      </c>
      <c r="AG18" s="3">
        <f ca="1" t="shared" si="11"/>
        <v>62.5368731563422</v>
      </c>
      <c r="AH18" s="3">
        <f t="shared" si="12"/>
        <v>61.408554572271406</v>
      </c>
      <c r="AI18" s="3">
        <f t="shared" si="13"/>
        <v>4.8893805309734475</v>
      </c>
    </row>
    <row r="19" spans="1:35" ht="12.75">
      <c r="A19">
        <v>1995</v>
      </c>
      <c r="B19">
        <v>6</v>
      </c>
      <c r="C19">
        <v>7</v>
      </c>
      <c r="D19">
        <v>9</v>
      </c>
      <c r="E19" s="2">
        <f t="shared" si="0"/>
        <v>34857.375</v>
      </c>
      <c r="F19">
        <v>1</v>
      </c>
      <c r="G19">
        <f t="shared" si="2"/>
        <v>169.49999999999994</v>
      </c>
      <c r="I19">
        <f t="shared" si="1"/>
        <v>33</v>
      </c>
      <c r="L19" s="2"/>
      <c r="M19">
        <v>95</v>
      </c>
      <c r="N19">
        <v>6</v>
      </c>
      <c r="O19">
        <v>7</v>
      </c>
      <c r="P19">
        <v>9</v>
      </c>
      <c r="Q19">
        <v>0</v>
      </c>
      <c r="R19" t="s">
        <v>125</v>
      </c>
      <c r="S19">
        <v>189</v>
      </c>
      <c r="T19">
        <f t="shared" si="3"/>
        <v>1</v>
      </c>
      <c r="V19">
        <v>22.5</v>
      </c>
      <c r="W19">
        <v>2.5999999999999943</v>
      </c>
      <c r="X19" s="3">
        <f t="shared" si="4"/>
        <v>1.5339233038348055</v>
      </c>
      <c r="Y19" s="2">
        <f t="shared" si="5"/>
        <v>100.00000000000003</v>
      </c>
      <c r="Z19">
        <v>14</v>
      </c>
      <c r="AA19">
        <f t="shared" si="14"/>
        <v>14.625</v>
      </c>
      <c r="AB19">
        <f t="shared" si="6"/>
        <v>15.75</v>
      </c>
      <c r="AC19">
        <f t="shared" si="7"/>
        <v>8</v>
      </c>
      <c r="AD19">
        <f ca="1" t="shared" si="8"/>
        <v>15</v>
      </c>
      <c r="AE19">
        <f ca="1" t="shared" si="9"/>
        <v>16</v>
      </c>
      <c r="AF19" s="3">
        <f ca="1" t="shared" si="10"/>
        <v>62.5368731563422</v>
      </c>
      <c r="AG19" s="3">
        <f ca="1" t="shared" si="11"/>
        <v>65.48672566371684</v>
      </c>
      <c r="AH19" s="3">
        <f t="shared" si="12"/>
        <v>64.74926253687318</v>
      </c>
      <c r="AI19" s="3">
        <f t="shared" si="13"/>
        <v>3.340707964601769</v>
      </c>
    </row>
    <row r="20" spans="1:35" ht="12.75">
      <c r="A20">
        <v>1995</v>
      </c>
      <c r="B20">
        <v>6</v>
      </c>
      <c r="C20">
        <v>7</v>
      </c>
      <c r="D20">
        <v>15</v>
      </c>
      <c r="E20" s="2">
        <f t="shared" si="0"/>
        <v>34857.625</v>
      </c>
      <c r="F20">
        <v>1</v>
      </c>
      <c r="G20">
        <f t="shared" si="2"/>
        <v>170.49999999999994</v>
      </c>
      <c r="I20">
        <f t="shared" si="1"/>
        <v>39</v>
      </c>
      <c r="L20" s="2"/>
      <c r="M20">
        <v>95</v>
      </c>
      <c r="N20">
        <v>6</v>
      </c>
      <c r="O20">
        <v>7</v>
      </c>
      <c r="P20">
        <v>15</v>
      </c>
      <c r="Q20">
        <v>0</v>
      </c>
      <c r="R20" t="s">
        <v>124</v>
      </c>
      <c r="S20">
        <v>190</v>
      </c>
      <c r="T20">
        <f t="shared" si="3"/>
        <v>1</v>
      </c>
      <c r="X20" s="3"/>
      <c r="Y20" s="2"/>
      <c r="Z20">
        <v>15</v>
      </c>
      <c r="AA20">
        <f t="shared" si="14"/>
        <v>15.75</v>
      </c>
      <c r="AB20">
        <f t="shared" si="6"/>
        <v>16.875</v>
      </c>
      <c r="AC20">
        <f t="shared" si="7"/>
        <v>9</v>
      </c>
      <c r="AD20">
        <f ca="1" t="shared" si="8"/>
        <v>16</v>
      </c>
      <c r="AE20">
        <f ca="1" t="shared" si="9"/>
        <v>17</v>
      </c>
      <c r="AF20" s="3">
        <f ca="1" t="shared" si="10"/>
        <v>65.48672566371684</v>
      </c>
      <c r="AG20" s="3">
        <f ca="1" t="shared" si="11"/>
        <v>70.02949852507376</v>
      </c>
      <c r="AH20" s="3">
        <f t="shared" si="12"/>
        <v>69.46165191740414</v>
      </c>
      <c r="AI20" s="3">
        <f t="shared" si="13"/>
        <v>4.712389380530965</v>
      </c>
    </row>
    <row r="21" spans="1:35" ht="12.75">
      <c r="A21">
        <v>1995</v>
      </c>
      <c r="B21">
        <v>6</v>
      </c>
      <c r="C21">
        <v>7</v>
      </c>
      <c r="D21">
        <v>18</v>
      </c>
      <c r="E21" s="2">
        <f t="shared" si="0"/>
        <v>34857.75</v>
      </c>
      <c r="F21">
        <v>0.5</v>
      </c>
      <c r="G21">
        <f t="shared" si="2"/>
        <v>171.49999999999994</v>
      </c>
      <c r="I21">
        <f t="shared" si="1"/>
        <v>21</v>
      </c>
      <c r="L21" s="2"/>
      <c r="M21">
        <v>95</v>
      </c>
      <c r="N21">
        <v>6</v>
      </c>
      <c r="O21">
        <v>7</v>
      </c>
      <c r="P21">
        <v>18</v>
      </c>
      <c r="Q21">
        <v>0</v>
      </c>
      <c r="R21" t="s">
        <v>124</v>
      </c>
      <c r="S21">
        <v>190.5</v>
      </c>
      <c r="T21">
        <f t="shared" si="3"/>
        <v>0.5</v>
      </c>
      <c r="X21" s="3"/>
      <c r="Y21" s="2"/>
      <c r="Z21">
        <v>16</v>
      </c>
      <c r="AA21">
        <f t="shared" si="14"/>
        <v>16.875</v>
      </c>
      <c r="AB21">
        <f t="shared" si="6"/>
        <v>18</v>
      </c>
      <c r="AC21">
        <f t="shared" si="7"/>
        <v>11</v>
      </c>
      <c r="AD21">
        <f ca="1" t="shared" si="8"/>
        <v>18</v>
      </c>
      <c r="AE21">
        <f ca="1" t="shared" si="9"/>
        <v>19</v>
      </c>
      <c r="AF21" s="3">
        <f ca="1" t="shared" si="10"/>
        <v>78.99705014749264</v>
      </c>
      <c r="AG21" s="3">
        <f ca="1" t="shared" si="11"/>
        <v>86.48967551622421</v>
      </c>
      <c r="AH21" s="3">
        <f t="shared" si="12"/>
        <v>78.99705014749264</v>
      </c>
      <c r="AI21" s="3">
        <f t="shared" si="13"/>
        <v>9.535398230088504</v>
      </c>
    </row>
    <row r="22" spans="1:35" ht="12.75">
      <c r="A22">
        <v>1995</v>
      </c>
      <c r="B22">
        <v>6</v>
      </c>
      <c r="C22">
        <v>8</v>
      </c>
      <c r="D22">
        <v>0</v>
      </c>
      <c r="E22" s="2">
        <f t="shared" si="0"/>
        <v>34858</v>
      </c>
      <c r="F22">
        <v>0</v>
      </c>
      <c r="G22">
        <f t="shared" si="2"/>
        <v>171.99999999999994</v>
      </c>
      <c r="I22">
        <f t="shared" si="1"/>
        <v>0</v>
      </c>
      <c r="L22" s="2"/>
      <c r="M22">
        <v>95</v>
      </c>
      <c r="N22">
        <v>6</v>
      </c>
      <c r="O22">
        <v>8</v>
      </c>
      <c r="P22">
        <v>0</v>
      </c>
      <c r="Q22">
        <v>0</v>
      </c>
      <c r="R22" t="s">
        <v>124</v>
      </c>
      <c r="S22">
        <v>190.5</v>
      </c>
      <c r="T22">
        <f t="shared" si="3"/>
        <v>0</v>
      </c>
      <c r="X22" s="3"/>
      <c r="Y22" s="2"/>
      <c r="Z22">
        <v>17</v>
      </c>
      <c r="AA22">
        <f t="shared" si="14"/>
        <v>18</v>
      </c>
      <c r="AB22">
        <f t="shared" si="6"/>
        <v>19.125</v>
      </c>
      <c r="AC22">
        <f t="shared" si="7"/>
        <v>12</v>
      </c>
      <c r="AD22">
        <f ca="1" t="shared" si="8"/>
        <v>19</v>
      </c>
      <c r="AE22">
        <f ca="1" t="shared" si="9"/>
        <v>20</v>
      </c>
      <c r="AF22" s="3">
        <f ca="1" t="shared" si="10"/>
        <v>86.48967551622421</v>
      </c>
      <c r="AG22" s="3">
        <f ca="1" t="shared" si="11"/>
        <v>95.45722713864309</v>
      </c>
      <c r="AH22" s="3">
        <f t="shared" si="12"/>
        <v>87.61061946902657</v>
      </c>
      <c r="AI22" s="3">
        <f t="shared" si="13"/>
        <v>8.61356932153393</v>
      </c>
    </row>
    <row r="23" spans="5:35" ht="12.75">
      <c r="E23" s="2"/>
      <c r="L23" s="2"/>
      <c r="X23" s="3"/>
      <c r="Y23" s="2"/>
      <c r="Z23">
        <v>18</v>
      </c>
      <c r="AA23">
        <f t="shared" si="14"/>
        <v>19.125</v>
      </c>
      <c r="AB23">
        <f t="shared" si="6"/>
        <v>20.25</v>
      </c>
      <c r="AC23">
        <f t="shared" si="7"/>
        <v>13</v>
      </c>
      <c r="AD23">
        <f ca="1" t="shared" si="8"/>
        <v>20</v>
      </c>
      <c r="AE23">
        <f ca="1" t="shared" si="9"/>
        <v>21.25</v>
      </c>
      <c r="AF23" s="3">
        <f ca="1" t="shared" si="10"/>
        <v>95.45722713864309</v>
      </c>
      <c r="AG23" s="3">
        <f ca="1" t="shared" si="11"/>
        <v>98.46607669616522</v>
      </c>
      <c r="AH23" s="3">
        <f t="shared" si="12"/>
        <v>96.05899705014751</v>
      </c>
      <c r="AI23" s="3">
        <f t="shared" si="13"/>
        <v>8.448377581120937</v>
      </c>
    </row>
    <row r="24" spans="24:35" ht="12.75">
      <c r="X24" s="3"/>
      <c r="Y24" s="2"/>
      <c r="Z24">
        <v>19</v>
      </c>
      <c r="AA24">
        <f t="shared" si="14"/>
        <v>20.25</v>
      </c>
      <c r="AB24">
        <f t="shared" si="6"/>
        <v>21.375</v>
      </c>
      <c r="AC24">
        <f t="shared" si="7"/>
        <v>14</v>
      </c>
      <c r="AD24">
        <f ca="1" t="shared" si="8"/>
        <v>21.25</v>
      </c>
      <c r="AE24">
        <f ca="1" t="shared" si="9"/>
        <v>22.5</v>
      </c>
      <c r="AF24" s="3">
        <f ca="1" t="shared" si="10"/>
        <v>98.46607669616522</v>
      </c>
      <c r="AG24" s="3">
        <f ca="1" t="shared" si="11"/>
        <v>100.00000000000003</v>
      </c>
      <c r="AH24" s="3">
        <f t="shared" si="12"/>
        <v>98.6194690265487</v>
      </c>
      <c r="AI24" s="3">
        <f t="shared" si="13"/>
        <v>2.560471976401189</v>
      </c>
    </row>
    <row r="25" spans="6:35" ht="12.75">
      <c r="F25" s="5" t="s">
        <v>11</v>
      </c>
      <c r="G25" s="5" t="s">
        <v>12</v>
      </c>
      <c r="H25" s="5" t="s">
        <v>13</v>
      </c>
      <c r="I25" s="6" t="s">
        <v>14</v>
      </c>
      <c r="J25" s="5" t="s">
        <v>15</v>
      </c>
      <c r="K25" s="7" t="s">
        <v>16</v>
      </c>
      <c r="X25" s="3"/>
      <c r="Y25" s="2"/>
      <c r="Z25">
        <v>20</v>
      </c>
      <c r="AA25">
        <f t="shared" si="14"/>
        <v>21.375</v>
      </c>
      <c r="AB25">
        <f t="shared" si="6"/>
        <v>22.5</v>
      </c>
      <c r="AC25">
        <f t="shared" si="7"/>
        <v>15</v>
      </c>
      <c r="AD25">
        <f ca="1" t="shared" si="8"/>
        <v>22.5</v>
      </c>
      <c r="AE25">
        <f ca="1" t="shared" si="9"/>
        <v>0</v>
      </c>
      <c r="AF25" s="3">
        <f ca="1" t="shared" si="10"/>
        <v>100.00000000000003</v>
      </c>
      <c r="AG25" s="3">
        <f ca="1" t="shared" si="11"/>
        <v>0</v>
      </c>
      <c r="AH25" s="3">
        <f t="shared" si="12"/>
        <v>100.00000000000003</v>
      </c>
      <c r="AI25" s="3">
        <f t="shared" si="13"/>
        <v>1.3805309734513287</v>
      </c>
    </row>
    <row r="26" spans="9:25" ht="12.75">
      <c r="I26" s="3"/>
      <c r="X26" s="3"/>
      <c r="Y26" s="2"/>
    </row>
    <row r="27" spans="4:25" ht="12.75">
      <c r="D27" s="7" t="s">
        <v>17</v>
      </c>
      <c r="F27" s="3">
        <f>SUM(F4:F23)</f>
        <v>171.99999999999994</v>
      </c>
      <c r="G27" s="3">
        <f>SUM(I4:I23)</f>
        <v>2446.4749999986784</v>
      </c>
      <c r="H27" s="3">
        <f>E4</f>
        <v>34856</v>
      </c>
      <c r="I27" s="3">
        <f>E22</f>
        <v>34858</v>
      </c>
      <c r="J27" s="3">
        <f>H27+G27/F27/24</f>
        <v>34856.592653827516</v>
      </c>
      <c r="K27">
        <f>(I27-H27)*24</f>
        <v>48</v>
      </c>
      <c r="X27" s="3"/>
      <c r="Y27" s="2"/>
    </row>
    <row r="28" spans="4:25" ht="12.75">
      <c r="D28" s="7" t="s">
        <v>18</v>
      </c>
      <c r="F28" s="10">
        <f>SUM(F5:F18)</f>
        <v>169.49999999999994</v>
      </c>
      <c r="G28" s="3">
        <f>SUM(I5:I18)</f>
        <v>2353.4749999986784</v>
      </c>
      <c r="H28" s="3">
        <f>E5</f>
        <v>34856.125</v>
      </c>
      <c r="I28" s="3">
        <f>E18</f>
        <v>34856.9375</v>
      </c>
      <c r="J28" s="3">
        <f>H27+G28/F28/24</f>
        <v>34856.57853367748</v>
      </c>
      <c r="K28" s="8">
        <f>(I28-H28)*24</f>
        <v>19.5</v>
      </c>
      <c r="X28" s="3"/>
      <c r="Y28" s="2"/>
    </row>
    <row r="29" spans="24:25" ht="12.75">
      <c r="X29" s="3"/>
      <c r="Y29" s="2"/>
    </row>
    <row r="30" ht="12.75">
      <c r="J30" s="9">
        <f>(J28-H28)*24</f>
        <v>10.884808259492274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111"/>
  <dimension ref="A1:AH60"/>
  <sheetViews>
    <sheetView workbookViewId="0" topLeftCell="A1">
      <selection activeCell="G28" sqref="G28"/>
    </sheetView>
  </sheetViews>
  <sheetFormatPr defaultColWidth="9.140625" defaultRowHeight="12.75"/>
  <sheetData>
    <row r="1" ht="12.75">
      <c r="W1">
        <v>20</v>
      </c>
    </row>
    <row r="2" spans="1:23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W2">
        <v>24</v>
      </c>
    </row>
    <row r="3" ht="12.75" customHeight="1">
      <c r="W3">
        <f>SUM(V6:V33)</f>
        <v>166.29999999999998</v>
      </c>
    </row>
    <row r="4" spans="1:25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/>
      <c r="M4">
        <v>95</v>
      </c>
      <c r="N4">
        <v>6</v>
      </c>
      <c r="O4">
        <v>6</v>
      </c>
      <c r="P4">
        <v>0</v>
      </c>
      <c r="Q4" t="s">
        <v>126</v>
      </c>
      <c r="R4">
        <v>10.2</v>
      </c>
      <c r="U4" t="s">
        <v>3</v>
      </c>
      <c r="W4" t="s">
        <v>6</v>
      </c>
      <c r="X4" s="2" t="s">
        <v>7</v>
      </c>
      <c r="Y4" t="s">
        <v>8</v>
      </c>
    </row>
    <row r="5" spans="1:33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</v>
      </c>
      <c r="G5">
        <f aca="true" t="shared" si="2" ref="G5:G52">G4+F4</f>
        <v>0</v>
      </c>
      <c r="I5">
        <f t="shared" si="1"/>
        <v>0</v>
      </c>
      <c r="L5" s="2"/>
      <c r="M5">
        <v>95</v>
      </c>
      <c r="N5">
        <v>6</v>
      </c>
      <c r="O5">
        <v>6</v>
      </c>
      <c r="P5">
        <v>1</v>
      </c>
      <c r="Q5" t="s">
        <v>126</v>
      </c>
      <c r="R5">
        <v>10.2</v>
      </c>
      <c r="S5">
        <f aca="true" t="shared" si="3" ref="S5:S52">R5-R4</f>
        <v>0</v>
      </c>
      <c r="U5">
        <v>0</v>
      </c>
      <c r="X5" s="2">
        <v>0</v>
      </c>
      <c r="Z5" t="s">
        <v>9</v>
      </c>
      <c r="AA5" t="s">
        <v>10</v>
      </c>
      <c r="AG5">
        <v>0</v>
      </c>
    </row>
    <row r="6" spans="1:34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1.5</v>
      </c>
      <c r="G6">
        <f t="shared" si="2"/>
        <v>0</v>
      </c>
      <c r="I6">
        <f t="shared" si="1"/>
        <v>3.0000000000873115</v>
      </c>
      <c r="L6" s="2"/>
      <c r="M6">
        <v>95</v>
      </c>
      <c r="N6">
        <v>6</v>
      </c>
      <c r="O6">
        <v>6</v>
      </c>
      <c r="P6">
        <v>2</v>
      </c>
      <c r="Q6" t="s">
        <v>126</v>
      </c>
      <c r="R6">
        <v>11.7</v>
      </c>
      <c r="S6">
        <f t="shared" si="3"/>
        <v>1.5</v>
      </c>
      <c r="U6">
        <v>1</v>
      </c>
      <c r="V6">
        <v>1.5</v>
      </c>
      <c r="W6" s="3">
        <f aca="true" t="shared" si="4" ref="W6:W29">V6/W$3*100</f>
        <v>0.9019843656043296</v>
      </c>
      <c r="X6" s="2">
        <f aca="true" t="shared" si="5" ref="X6:X29">X5+W6</f>
        <v>0.9019843656043296</v>
      </c>
      <c r="Y6">
        <v>1</v>
      </c>
      <c r="Z6">
        <v>0</v>
      </c>
      <c r="AA6">
        <f aca="true" t="shared" si="6" ref="AA6:AA25">Y6*W$2/W$1</f>
        <v>1.2</v>
      </c>
      <c r="AB6">
        <f aca="true" t="shared" si="7" ref="AB6:AB25">MATCH(AA6,U$5:U$32,1)</f>
        <v>2</v>
      </c>
      <c r="AC6">
        <f aca="true" ca="1" t="shared" si="8" ref="AC6:AC25">OFFSET(U$4,AB6,0)</f>
        <v>1</v>
      </c>
      <c r="AD6">
        <f aca="true" ca="1" t="shared" si="9" ref="AD6:AD25">OFFSET(U$4,AB6+1,0)</f>
        <v>2</v>
      </c>
      <c r="AE6" s="3">
        <f aca="true" ca="1" t="shared" si="10" ref="AE6:AE25">OFFSET(U$4,AB6,3)</f>
        <v>0.9019843656043296</v>
      </c>
      <c r="AF6" s="3">
        <f aca="true" ca="1" t="shared" si="11" ref="AF6:AF25">OFFSET(U$4,AB6+1,3)</f>
        <v>3.006614552014432</v>
      </c>
      <c r="AG6" s="3">
        <f aca="true" t="shared" si="12" ref="AG6:AG25">(AA6-AC6)/(AD6-AC6)*(AF6-AE6)+AE6</f>
        <v>1.3229104028863499</v>
      </c>
      <c r="AH6" s="3">
        <f aca="true" t="shared" si="13" ref="AH6:AH25">AG6-AG5</f>
        <v>1.3229104028863499</v>
      </c>
    </row>
    <row r="7" spans="1:34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3.5</v>
      </c>
      <c r="G7">
        <f t="shared" si="2"/>
        <v>1.5</v>
      </c>
      <c r="I7">
        <f t="shared" si="1"/>
        <v>10.5</v>
      </c>
      <c r="L7" s="2"/>
      <c r="M7">
        <v>95</v>
      </c>
      <c r="N7">
        <v>6</v>
      </c>
      <c r="O7">
        <v>6</v>
      </c>
      <c r="P7">
        <v>3</v>
      </c>
      <c r="Q7" t="s">
        <v>126</v>
      </c>
      <c r="R7">
        <v>15.2</v>
      </c>
      <c r="S7">
        <f t="shared" si="3"/>
        <v>3.5</v>
      </c>
      <c r="U7">
        <v>2</v>
      </c>
      <c r="V7">
        <v>3.5</v>
      </c>
      <c r="W7" s="3">
        <f t="shared" si="4"/>
        <v>2.1046301864101022</v>
      </c>
      <c r="X7" s="2">
        <f t="shared" si="5"/>
        <v>3.006614552014432</v>
      </c>
      <c r="Y7">
        <v>2</v>
      </c>
      <c r="Z7">
        <f aca="true" t="shared" si="14" ref="Z7:Z25">AA6</f>
        <v>1.2</v>
      </c>
      <c r="AA7">
        <f t="shared" si="6"/>
        <v>2.4</v>
      </c>
      <c r="AB7">
        <f t="shared" si="7"/>
        <v>3</v>
      </c>
      <c r="AC7">
        <f ca="1" t="shared" si="8"/>
        <v>2</v>
      </c>
      <c r="AD7">
        <f ca="1" t="shared" si="9"/>
        <v>3</v>
      </c>
      <c r="AE7" s="3">
        <f ca="1" t="shared" si="10"/>
        <v>3.006614552014432</v>
      </c>
      <c r="AF7" s="3">
        <f ca="1" t="shared" si="11"/>
        <v>6.253758268190019</v>
      </c>
      <c r="AG7" s="3">
        <f t="shared" si="12"/>
        <v>4.305472038484666</v>
      </c>
      <c r="AH7" s="3">
        <f t="shared" si="13"/>
        <v>2.982561635598316</v>
      </c>
    </row>
    <row r="8" spans="1:34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5.4</v>
      </c>
      <c r="G8">
        <f t="shared" si="2"/>
        <v>5</v>
      </c>
      <c r="I8">
        <f t="shared" si="1"/>
        <v>21.599999999685682</v>
      </c>
      <c r="L8" s="2"/>
      <c r="M8">
        <v>95</v>
      </c>
      <c r="N8">
        <v>6</v>
      </c>
      <c r="O8">
        <v>6</v>
      </c>
      <c r="P8">
        <v>4</v>
      </c>
      <c r="Q8" t="s">
        <v>126</v>
      </c>
      <c r="R8">
        <v>20.6</v>
      </c>
      <c r="S8">
        <f t="shared" si="3"/>
        <v>5.400000000000002</v>
      </c>
      <c r="U8">
        <v>3</v>
      </c>
      <c r="V8">
        <v>5.4</v>
      </c>
      <c r="W8" s="3">
        <f t="shared" si="4"/>
        <v>3.247143716175587</v>
      </c>
      <c r="X8" s="2">
        <f t="shared" si="5"/>
        <v>6.253758268190019</v>
      </c>
      <c r="Y8">
        <v>3</v>
      </c>
      <c r="Z8">
        <f t="shared" si="14"/>
        <v>2.4</v>
      </c>
      <c r="AA8">
        <f t="shared" si="6"/>
        <v>3.6</v>
      </c>
      <c r="AB8">
        <f t="shared" si="7"/>
        <v>4</v>
      </c>
      <c r="AC8">
        <f ca="1" t="shared" si="8"/>
        <v>3</v>
      </c>
      <c r="AD8">
        <f ca="1" t="shared" si="9"/>
        <v>4</v>
      </c>
      <c r="AE8" s="3">
        <f ca="1" t="shared" si="10"/>
        <v>6.253758268190019</v>
      </c>
      <c r="AF8" s="3">
        <f ca="1" t="shared" si="11"/>
        <v>8.959711365003008</v>
      </c>
      <c r="AG8" s="3">
        <f t="shared" si="12"/>
        <v>7.877330126277813</v>
      </c>
      <c r="AH8" s="3">
        <f t="shared" si="13"/>
        <v>3.5718580877931467</v>
      </c>
    </row>
    <row r="9" spans="1:34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4.5</v>
      </c>
      <c r="G9">
        <f t="shared" si="2"/>
        <v>10.4</v>
      </c>
      <c r="I9">
        <f t="shared" si="1"/>
        <v>22.500000000261934</v>
      </c>
      <c r="L9" s="2"/>
      <c r="M9">
        <v>95</v>
      </c>
      <c r="N9">
        <v>6</v>
      </c>
      <c r="O9">
        <v>6</v>
      </c>
      <c r="P9">
        <v>5</v>
      </c>
      <c r="Q9" t="s">
        <v>126</v>
      </c>
      <c r="R9">
        <v>25.1</v>
      </c>
      <c r="S9">
        <f t="shared" si="3"/>
        <v>4.5</v>
      </c>
      <c r="U9">
        <v>4</v>
      </c>
      <c r="V9">
        <v>4.5</v>
      </c>
      <c r="W9" s="3">
        <f t="shared" si="4"/>
        <v>2.705953096812989</v>
      </c>
      <c r="X9" s="2">
        <f t="shared" si="5"/>
        <v>8.959711365003008</v>
      </c>
      <c r="Y9">
        <v>4</v>
      </c>
      <c r="Z9">
        <f t="shared" si="14"/>
        <v>3.6</v>
      </c>
      <c r="AA9">
        <f t="shared" si="6"/>
        <v>4.8</v>
      </c>
      <c r="AB9">
        <f t="shared" si="7"/>
        <v>5</v>
      </c>
      <c r="AC9">
        <f ca="1" t="shared" si="8"/>
        <v>4</v>
      </c>
      <c r="AD9">
        <f ca="1" t="shared" si="9"/>
        <v>5</v>
      </c>
      <c r="AE9" s="3">
        <f ca="1" t="shared" si="10"/>
        <v>8.959711365003008</v>
      </c>
      <c r="AF9" s="3">
        <f ca="1" t="shared" si="11"/>
        <v>10.823812387251955</v>
      </c>
      <c r="AG9" s="3">
        <f t="shared" si="12"/>
        <v>10.450992182802166</v>
      </c>
      <c r="AH9" s="3">
        <f t="shared" si="13"/>
        <v>2.573662056524353</v>
      </c>
    </row>
    <row r="10" spans="1:34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3.1</v>
      </c>
      <c r="G10">
        <f t="shared" si="2"/>
        <v>14.9</v>
      </c>
      <c r="I10">
        <f t="shared" si="1"/>
        <v>18.6</v>
      </c>
      <c r="L10" s="2"/>
      <c r="M10">
        <v>95</v>
      </c>
      <c r="N10">
        <v>6</v>
      </c>
      <c r="O10">
        <v>6</v>
      </c>
      <c r="P10">
        <v>6</v>
      </c>
      <c r="Q10" t="s">
        <v>126</v>
      </c>
      <c r="R10">
        <v>28.2</v>
      </c>
      <c r="S10">
        <f t="shared" si="3"/>
        <v>3.099999999999998</v>
      </c>
      <c r="U10">
        <v>5</v>
      </c>
      <c r="V10">
        <v>3.1</v>
      </c>
      <c r="W10" s="3">
        <f t="shared" si="4"/>
        <v>1.8641010222489478</v>
      </c>
      <c r="X10" s="2">
        <f t="shared" si="5"/>
        <v>10.823812387251955</v>
      </c>
      <c r="Y10">
        <v>5</v>
      </c>
      <c r="Z10">
        <f t="shared" si="14"/>
        <v>4.8</v>
      </c>
      <c r="AA10">
        <f t="shared" si="6"/>
        <v>6</v>
      </c>
      <c r="AB10">
        <f t="shared" si="7"/>
        <v>7</v>
      </c>
      <c r="AC10">
        <f ca="1" t="shared" si="8"/>
        <v>6</v>
      </c>
      <c r="AD10">
        <f ca="1" t="shared" si="9"/>
        <v>7</v>
      </c>
      <c r="AE10" s="3">
        <f ca="1" t="shared" si="10"/>
        <v>12.627781118460614</v>
      </c>
      <c r="AF10" s="3">
        <f ca="1" t="shared" si="11"/>
        <v>15.393866506313891</v>
      </c>
      <c r="AG10" s="3">
        <f t="shared" si="12"/>
        <v>12.627781118460614</v>
      </c>
      <c r="AH10" s="3">
        <f t="shared" si="13"/>
        <v>2.1767889356584487</v>
      </c>
    </row>
    <row r="11" spans="1:34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3</v>
      </c>
      <c r="G11">
        <f t="shared" si="2"/>
        <v>18</v>
      </c>
      <c r="I11">
        <f t="shared" si="1"/>
        <v>20.999999999825377</v>
      </c>
      <c r="L11" s="2"/>
      <c r="M11">
        <v>95</v>
      </c>
      <c r="N11">
        <v>6</v>
      </c>
      <c r="O11">
        <v>6</v>
      </c>
      <c r="P11">
        <v>7</v>
      </c>
      <c r="Q11" t="s">
        <v>126</v>
      </c>
      <c r="R11">
        <v>31.2</v>
      </c>
      <c r="S11">
        <f t="shared" si="3"/>
        <v>3</v>
      </c>
      <c r="U11">
        <v>6</v>
      </c>
      <c r="V11">
        <v>3</v>
      </c>
      <c r="W11" s="3">
        <f t="shared" si="4"/>
        <v>1.8039687312086592</v>
      </c>
      <c r="X11" s="2">
        <f t="shared" si="5"/>
        <v>12.627781118460614</v>
      </c>
      <c r="Y11">
        <v>6</v>
      </c>
      <c r="Z11">
        <f t="shared" si="14"/>
        <v>6</v>
      </c>
      <c r="AA11">
        <f t="shared" si="6"/>
        <v>7.2</v>
      </c>
      <c r="AB11">
        <f t="shared" si="7"/>
        <v>8</v>
      </c>
      <c r="AC11">
        <f ca="1" t="shared" si="8"/>
        <v>7</v>
      </c>
      <c r="AD11">
        <f ca="1" t="shared" si="9"/>
        <v>8</v>
      </c>
      <c r="AE11" s="3">
        <f ca="1" t="shared" si="10"/>
        <v>15.393866506313891</v>
      </c>
      <c r="AF11" s="3">
        <f ca="1" t="shared" si="11"/>
        <v>19.24233313289237</v>
      </c>
      <c r="AG11" s="3">
        <f t="shared" si="12"/>
        <v>16.163559831629588</v>
      </c>
      <c r="AH11" s="3">
        <f t="shared" si="13"/>
        <v>3.5357787131689733</v>
      </c>
    </row>
    <row r="12" spans="1:34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4.6</v>
      </c>
      <c r="G12">
        <f t="shared" si="2"/>
        <v>21</v>
      </c>
      <c r="I12">
        <f t="shared" si="1"/>
        <v>36.80000000026775</v>
      </c>
      <c r="L12" s="2"/>
      <c r="M12">
        <v>95</v>
      </c>
      <c r="N12">
        <v>6</v>
      </c>
      <c r="O12">
        <v>6</v>
      </c>
      <c r="P12">
        <v>8</v>
      </c>
      <c r="Q12" t="s">
        <v>126</v>
      </c>
      <c r="R12">
        <v>35.8</v>
      </c>
      <c r="S12">
        <f t="shared" si="3"/>
        <v>4.599999999999998</v>
      </c>
      <c r="U12">
        <v>7</v>
      </c>
      <c r="V12">
        <v>4.6</v>
      </c>
      <c r="W12" s="3">
        <f t="shared" si="4"/>
        <v>2.7660853878532774</v>
      </c>
      <c r="X12" s="2">
        <f t="shared" si="5"/>
        <v>15.393866506313891</v>
      </c>
      <c r="Y12">
        <v>7</v>
      </c>
      <c r="Z12">
        <f t="shared" si="14"/>
        <v>7.2</v>
      </c>
      <c r="AA12">
        <f t="shared" si="6"/>
        <v>8.4</v>
      </c>
      <c r="AB12">
        <f t="shared" si="7"/>
        <v>9</v>
      </c>
      <c r="AC12">
        <f ca="1" t="shared" si="8"/>
        <v>8</v>
      </c>
      <c r="AD12">
        <f ca="1" t="shared" si="9"/>
        <v>9</v>
      </c>
      <c r="AE12" s="3">
        <f ca="1" t="shared" si="10"/>
        <v>19.24233313289237</v>
      </c>
      <c r="AF12" s="3">
        <f ca="1" t="shared" si="11"/>
        <v>23.812387251954302</v>
      </c>
      <c r="AG12" s="3">
        <f t="shared" si="12"/>
        <v>21.070354780517143</v>
      </c>
      <c r="AH12" s="3">
        <f t="shared" si="13"/>
        <v>4.906794948887555</v>
      </c>
    </row>
    <row r="13" spans="1:34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6.400000000000006</v>
      </c>
      <c r="G13">
        <f t="shared" si="2"/>
        <v>25.6</v>
      </c>
      <c r="I13">
        <f t="shared" si="1"/>
        <v>57.60000000000005</v>
      </c>
      <c r="L13" s="2"/>
      <c r="M13">
        <v>95</v>
      </c>
      <c r="N13">
        <v>6</v>
      </c>
      <c r="O13">
        <v>6</v>
      </c>
      <c r="P13">
        <v>9</v>
      </c>
      <c r="Q13" t="s">
        <v>126</v>
      </c>
      <c r="R13">
        <v>42.2</v>
      </c>
      <c r="S13">
        <f t="shared" si="3"/>
        <v>6.400000000000006</v>
      </c>
      <c r="U13">
        <v>8</v>
      </c>
      <c r="V13">
        <v>6.400000000000006</v>
      </c>
      <c r="W13" s="3">
        <f t="shared" si="4"/>
        <v>3.8484666265784764</v>
      </c>
      <c r="X13" s="2">
        <f t="shared" si="5"/>
        <v>19.24233313289237</v>
      </c>
      <c r="Y13">
        <v>8</v>
      </c>
      <c r="Z13">
        <f t="shared" si="14"/>
        <v>8.4</v>
      </c>
      <c r="AA13">
        <f t="shared" si="6"/>
        <v>9.6</v>
      </c>
      <c r="AB13">
        <f t="shared" si="7"/>
        <v>10</v>
      </c>
      <c r="AC13">
        <f ca="1" t="shared" si="8"/>
        <v>9</v>
      </c>
      <c r="AD13">
        <f ca="1" t="shared" si="9"/>
        <v>10</v>
      </c>
      <c r="AE13" s="3">
        <f ca="1" t="shared" si="10"/>
        <v>23.812387251954302</v>
      </c>
      <c r="AF13" s="3">
        <f ca="1" t="shared" si="11"/>
        <v>32.531569452796155</v>
      </c>
      <c r="AG13" s="3">
        <f t="shared" si="12"/>
        <v>29.04389657245941</v>
      </c>
      <c r="AH13" s="3">
        <f t="shared" si="13"/>
        <v>7.973541791942267</v>
      </c>
    </row>
    <row r="14" spans="1:34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7.599999999999994</v>
      </c>
      <c r="G14">
        <f t="shared" si="2"/>
        <v>32.00000000000001</v>
      </c>
      <c r="I14">
        <f t="shared" si="1"/>
        <v>75.99999999955756</v>
      </c>
      <c r="L14" s="2"/>
      <c r="M14">
        <v>95</v>
      </c>
      <c r="N14">
        <v>6</v>
      </c>
      <c r="O14">
        <v>6</v>
      </c>
      <c r="P14">
        <v>10</v>
      </c>
      <c r="Q14" t="s">
        <v>126</v>
      </c>
      <c r="R14">
        <v>49.8</v>
      </c>
      <c r="S14">
        <f t="shared" si="3"/>
        <v>7.599999999999994</v>
      </c>
      <c r="U14">
        <v>9</v>
      </c>
      <c r="V14">
        <v>7.599999999999994</v>
      </c>
      <c r="W14" s="3">
        <f t="shared" si="4"/>
        <v>4.570054119061933</v>
      </c>
      <c r="X14" s="2">
        <f t="shared" si="5"/>
        <v>23.812387251954302</v>
      </c>
      <c r="Y14">
        <v>9</v>
      </c>
      <c r="Z14">
        <f t="shared" si="14"/>
        <v>9.6</v>
      </c>
      <c r="AA14">
        <f t="shared" si="6"/>
        <v>10.8</v>
      </c>
      <c r="AB14">
        <f t="shared" si="7"/>
        <v>11</v>
      </c>
      <c r="AC14">
        <f ca="1" t="shared" si="8"/>
        <v>10</v>
      </c>
      <c r="AD14">
        <f ca="1" t="shared" si="9"/>
        <v>11</v>
      </c>
      <c r="AE14" s="3">
        <f ca="1" t="shared" si="10"/>
        <v>32.531569452796155</v>
      </c>
      <c r="AF14" s="3">
        <f ca="1" t="shared" si="11"/>
        <v>40.28863499699339</v>
      </c>
      <c r="AG14" s="3">
        <f t="shared" si="12"/>
        <v>38.73722188815395</v>
      </c>
      <c r="AH14" s="3">
        <f t="shared" si="13"/>
        <v>9.693325315694537</v>
      </c>
    </row>
    <row r="15" spans="1:34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14.5</v>
      </c>
      <c r="G15">
        <f t="shared" si="2"/>
        <v>39.6</v>
      </c>
      <c r="I15">
        <f t="shared" si="1"/>
        <v>159.500000000844</v>
      </c>
      <c r="L15" s="2"/>
      <c r="M15">
        <v>95</v>
      </c>
      <c r="N15">
        <v>6</v>
      </c>
      <c r="O15">
        <v>6</v>
      </c>
      <c r="P15">
        <v>11</v>
      </c>
      <c r="Q15" t="s">
        <v>126</v>
      </c>
      <c r="R15">
        <v>64.3</v>
      </c>
      <c r="S15">
        <f t="shared" si="3"/>
        <v>14.5</v>
      </c>
      <c r="U15">
        <v>10</v>
      </c>
      <c r="V15">
        <v>14.5</v>
      </c>
      <c r="W15" s="3">
        <f t="shared" si="4"/>
        <v>8.719182200841853</v>
      </c>
      <c r="X15" s="2">
        <f t="shared" si="5"/>
        <v>32.531569452796155</v>
      </c>
      <c r="Y15">
        <v>10</v>
      </c>
      <c r="Z15">
        <f t="shared" si="14"/>
        <v>10.8</v>
      </c>
      <c r="AA15">
        <f t="shared" si="6"/>
        <v>12</v>
      </c>
      <c r="AB15">
        <f t="shared" si="7"/>
        <v>13</v>
      </c>
      <c r="AC15">
        <f ca="1" t="shared" si="8"/>
        <v>12</v>
      </c>
      <c r="AD15">
        <f ca="1" t="shared" si="9"/>
        <v>13</v>
      </c>
      <c r="AE15" s="3">
        <f ca="1" t="shared" si="10"/>
        <v>49.60914010823813</v>
      </c>
      <c r="AF15" s="3">
        <f ca="1" t="shared" si="11"/>
        <v>57.42633794347565</v>
      </c>
      <c r="AG15" s="3">
        <f t="shared" si="12"/>
        <v>49.60914010823813</v>
      </c>
      <c r="AH15" s="3">
        <f t="shared" si="13"/>
        <v>10.871918220084183</v>
      </c>
    </row>
    <row r="16" spans="1:34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12.9</v>
      </c>
      <c r="G16">
        <f t="shared" si="2"/>
        <v>54.1</v>
      </c>
      <c r="I16">
        <f t="shared" si="1"/>
        <v>154.8</v>
      </c>
      <c r="L16" s="2"/>
      <c r="M16">
        <v>95</v>
      </c>
      <c r="N16">
        <v>6</v>
      </c>
      <c r="O16">
        <v>6</v>
      </c>
      <c r="P16">
        <v>12</v>
      </c>
      <c r="Q16" t="s">
        <v>126</v>
      </c>
      <c r="R16">
        <v>77.2</v>
      </c>
      <c r="S16">
        <f t="shared" si="3"/>
        <v>12.900000000000006</v>
      </c>
      <c r="U16">
        <v>11</v>
      </c>
      <c r="V16">
        <v>12.9</v>
      </c>
      <c r="W16" s="3">
        <f t="shared" si="4"/>
        <v>7.757065544197235</v>
      </c>
      <c r="X16" s="2">
        <f t="shared" si="5"/>
        <v>40.28863499699339</v>
      </c>
      <c r="Y16">
        <v>11</v>
      </c>
      <c r="Z16">
        <f t="shared" si="14"/>
        <v>12</v>
      </c>
      <c r="AA16">
        <f t="shared" si="6"/>
        <v>13.2</v>
      </c>
      <c r="AB16">
        <f t="shared" si="7"/>
        <v>14</v>
      </c>
      <c r="AC16">
        <f ca="1" t="shared" si="8"/>
        <v>13</v>
      </c>
      <c r="AD16">
        <f ca="1" t="shared" si="9"/>
        <v>14</v>
      </c>
      <c r="AE16" s="3">
        <f ca="1" t="shared" si="10"/>
        <v>57.42633794347565</v>
      </c>
      <c r="AF16" s="3">
        <f ca="1" t="shared" si="11"/>
        <v>63.80036079374625</v>
      </c>
      <c r="AG16" s="3">
        <f t="shared" si="12"/>
        <v>58.70114251352977</v>
      </c>
      <c r="AH16" s="3">
        <f t="shared" si="13"/>
        <v>9.092002405291638</v>
      </c>
    </row>
    <row r="17" spans="1:34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15.5</v>
      </c>
      <c r="G17">
        <f t="shared" si="2"/>
        <v>67</v>
      </c>
      <c r="I17">
        <f t="shared" si="1"/>
        <v>201.49999999909778</v>
      </c>
      <c r="L17" s="2"/>
      <c r="M17">
        <v>95</v>
      </c>
      <c r="N17">
        <v>6</v>
      </c>
      <c r="O17">
        <v>6</v>
      </c>
      <c r="P17">
        <v>13</v>
      </c>
      <c r="Q17" t="s">
        <v>126</v>
      </c>
      <c r="R17">
        <v>92.7</v>
      </c>
      <c r="S17">
        <f t="shared" si="3"/>
        <v>15.5</v>
      </c>
      <c r="U17">
        <v>12</v>
      </c>
      <c r="V17">
        <v>15.5</v>
      </c>
      <c r="W17" s="3">
        <f t="shared" si="4"/>
        <v>9.32050511124474</v>
      </c>
      <c r="X17" s="2">
        <f t="shared" si="5"/>
        <v>49.60914010823813</v>
      </c>
      <c r="Y17">
        <v>12</v>
      </c>
      <c r="Z17">
        <f t="shared" si="14"/>
        <v>13.2</v>
      </c>
      <c r="AA17">
        <f t="shared" si="6"/>
        <v>14.4</v>
      </c>
      <c r="AB17">
        <f t="shared" si="7"/>
        <v>15</v>
      </c>
      <c r="AC17">
        <f ca="1" t="shared" si="8"/>
        <v>14</v>
      </c>
      <c r="AD17">
        <f ca="1" t="shared" si="9"/>
        <v>15</v>
      </c>
      <c r="AE17" s="3">
        <f ca="1" t="shared" si="10"/>
        <v>63.80036079374625</v>
      </c>
      <c r="AF17" s="3">
        <f ca="1" t="shared" si="11"/>
        <v>70.53517739025858</v>
      </c>
      <c r="AG17" s="3">
        <f t="shared" si="12"/>
        <v>66.49428743235119</v>
      </c>
      <c r="AH17" s="3">
        <f t="shared" si="13"/>
        <v>7.793144918821419</v>
      </c>
    </row>
    <row r="18" spans="1:34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13</v>
      </c>
      <c r="G18">
        <f t="shared" si="2"/>
        <v>82.5</v>
      </c>
      <c r="I18">
        <f t="shared" si="1"/>
        <v>182.0000000007567</v>
      </c>
      <c r="L18" s="2"/>
      <c r="M18">
        <v>95</v>
      </c>
      <c r="N18">
        <v>6</v>
      </c>
      <c r="O18">
        <v>6</v>
      </c>
      <c r="P18">
        <v>14</v>
      </c>
      <c r="Q18" t="s">
        <v>126</v>
      </c>
      <c r="R18">
        <v>105.7</v>
      </c>
      <c r="S18">
        <f t="shared" si="3"/>
        <v>13</v>
      </c>
      <c r="U18">
        <v>13</v>
      </c>
      <c r="V18">
        <v>13</v>
      </c>
      <c r="W18" s="3">
        <f t="shared" si="4"/>
        <v>7.817197835237523</v>
      </c>
      <c r="X18" s="2">
        <f t="shared" si="5"/>
        <v>57.42633794347565</v>
      </c>
      <c r="Y18">
        <v>13</v>
      </c>
      <c r="Z18">
        <f t="shared" si="14"/>
        <v>14.4</v>
      </c>
      <c r="AA18">
        <f t="shared" si="6"/>
        <v>15.6</v>
      </c>
      <c r="AB18">
        <f t="shared" si="7"/>
        <v>16</v>
      </c>
      <c r="AC18">
        <f ca="1" t="shared" si="8"/>
        <v>15</v>
      </c>
      <c r="AD18">
        <f ca="1" t="shared" si="9"/>
        <v>16</v>
      </c>
      <c r="AE18" s="3">
        <f ca="1" t="shared" si="10"/>
        <v>70.53517739025858</v>
      </c>
      <c r="AF18" s="3">
        <f ca="1" t="shared" si="11"/>
        <v>77.69092002405293</v>
      </c>
      <c r="AG18" s="3">
        <f t="shared" si="12"/>
        <v>74.82862297053519</v>
      </c>
      <c r="AH18" s="3">
        <f t="shared" si="13"/>
        <v>8.334335538184007</v>
      </c>
    </row>
    <row r="19" spans="1:34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10.6</v>
      </c>
      <c r="G19">
        <f t="shared" si="2"/>
        <v>95.5</v>
      </c>
      <c r="I19">
        <f t="shared" si="1"/>
        <v>159</v>
      </c>
      <c r="L19" s="2"/>
      <c r="M19">
        <v>95</v>
      </c>
      <c r="N19">
        <v>6</v>
      </c>
      <c r="O19">
        <v>6</v>
      </c>
      <c r="P19">
        <v>15</v>
      </c>
      <c r="Q19" t="s">
        <v>126</v>
      </c>
      <c r="R19">
        <v>116.3</v>
      </c>
      <c r="S19">
        <f t="shared" si="3"/>
        <v>10.599999999999994</v>
      </c>
      <c r="U19">
        <v>14</v>
      </c>
      <c r="V19">
        <v>10.6</v>
      </c>
      <c r="W19" s="3">
        <f t="shared" si="4"/>
        <v>6.374022850270595</v>
      </c>
      <c r="X19" s="2">
        <f t="shared" si="5"/>
        <v>63.80036079374625</v>
      </c>
      <c r="Y19">
        <v>14</v>
      </c>
      <c r="Z19">
        <f t="shared" si="14"/>
        <v>15.6</v>
      </c>
      <c r="AA19">
        <f t="shared" si="6"/>
        <v>16.8</v>
      </c>
      <c r="AB19">
        <f t="shared" si="7"/>
        <v>17</v>
      </c>
      <c r="AC19">
        <f ca="1" t="shared" si="8"/>
        <v>16</v>
      </c>
      <c r="AD19">
        <f ca="1" t="shared" si="9"/>
        <v>17</v>
      </c>
      <c r="AE19" s="3">
        <f ca="1" t="shared" si="10"/>
        <v>77.69092002405293</v>
      </c>
      <c r="AF19" s="3">
        <f ca="1" t="shared" si="11"/>
        <v>83.04269392663862</v>
      </c>
      <c r="AG19" s="3">
        <f t="shared" si="12"/>
        <v>81.97233914612148</v>
      </c>
      <c r="AH19" s="3">
        <f t="shared" si="13"/>
        <v>7.143716175586292</v>
      </c>
    </row>
    <row r="20" spans="1:34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11.2</v>
      </c>
      <c r="G20">
        <f t="shared" si="2"/>
        <v>106.1</v>
      </c>
      <c r="I20">
        <f t="shared" si="1"/>
        <v>179.19999999934805</v>
      </c>
      <c r="L20" s="2"/>
      <c r="M20">
        <v>95</v>
      </c>
      <c r="N20">
        <v>6</v>
      </c>
      <c r="O20">
        <v>6</v>
      </c>
      <c r="P20">
        <v>16</v>
      </c>
      <c r="Q20" t="s">
        <v>126</v>
      </c>
      <c r="R20">
        <v>127.5</v>
      </c>
      <c r="S20">
        <f t="shared" si="3"/>
        <v>11.200000000000003</v>
      </c>
      <c r="U20">
        <v>15</v>
      </c>
      <c r="V20">
        <v>11.2</v>
      </c>
      <c r="W20" s="3">
        <f t="shared" si="4"/>
        <v>6.734816596512328</v>
      </c>
      <c r="X20" s="2">
        <f t="shared" si="5"/>
        <v>70.53517739025858</v>
      </c>
      <c r="Y20">
        <v>15</v>
      </c>
      <c r="Z20">
        <f t="shared" si="14"/>
        <v>16.8</v>
      </c>
      <c r="AA20">
        <f t="shared" si="6"/>
        <v>18</v>
      </c>
      <c r="AB20">
        <f t="shared" si="7"/>
        <v>19</v>
      </c>
      <c r="AC20">
        <f ca="1" t="shared" si="8"/>
        <v>18</v>
      </c>
      <c r="AD20">
        <f ca="1" t="shared" si="9"/>
        <v>19</v>
      </c>
      <c r="AE20" s="3">
        <f ca="1" t="shared" si="10"/>
        <v>85.6885147324113</v>
      </c>
      <c r="AF20" s="3">
        <f ca="1" t="shared" si="11"/>
        <v>88.3944678292243</v>
      </c>
      <c r="AG20" s="3">
        <f t="shared" si="12"/>
        <v>85.6885147324113</v>
      </c>
      <c r="AH20" s="3">
        <f t="shared" si="13"/>
        <v>3.716175586289822</v>
      </c>
    </row>
    <row r="21" spans="1:34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11.9</v>
      </c>
      <c r="G21">
        <f t="shared" si="2"/>
        <v>117.3</v>
      </c>
      <c r="I21">
        <f t="shared" si="1"/>
        <v>202.30000000069268</v>
      </c>
      <c r="L21" s="2"/>
      <c r="M21">
        <v>95</v>
      </c>
      <c r="N21">
        <v>6</v>
      </c>
      <c r="O21">
        <v>6</v>
      </c>
      <c r="P21">
        <v>17</v>
      </c>
      <c r="Q21" t="s">
        <v>126</v>
      </c>
      <c r="R21">
        <v>139.4</v>
      </c>
      <c r="S21">
        <f t="shared" si="3"/>
        <v>11.900000000000006</v>
      </c>
      <c r="U21">
        <v>16</v>
      </c>
      <c r="V21">
        <v>11.9</v>
      </c>
      <c r="W21" s="3">
        <f t="shared" si="4"/>
        <v>7.155742633794349</v>
      </c>
      <c r="X21" s="2">
        <f t="shared" si="5"/>
        <v>77.69092002405293</v>
      </c>
      <c r="Y21">
        <v>16</v>
      </c>
      <c r="Z21">
        <f t="shared" si="14"/>
        <v>18</v>
      </c>
      <c r="AA21">
        <f t="shared" si="6"/>
        <v>19.2</v>
      </c>
      <c r="AB21">
        <f t="shared" si="7"/>
        <v>20</v>
      </c>
      <c r="AC21">
        <f ca="1" t="shared" si="8"/>
        <v>19</v>
      </c>
      <c r="AD21">
        <f ca="1" t="shared" si="9"/>
        <v>20</v>
      </c>
      <c r="AE21" s="3">
        <f ca="1" t="shared" si="10"/>
        <v>88.3944678292243</v>
      </c>
      <c r="AF21" s="3">
        <f ca="1" t="shared" si="11"/>
        <v>90.67949488875527</v>
      </c>
      <c r="AG21" s="3">
        <f t="shared" si="12"/>
        <v>88.85147324113049</v>
      </c>
      <c r="AH21" s="3">
        <f t="shared" si="13"/>
        <v>3.1629585087191856</v>
      </c>
    </row>
    <row r="22" spans="1:34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8.900000000000006</v>
      </c>
      <c r="G22">
        <f t="shared" si="2"/>
        <v>129.2</v>
      </c>
      <c r="I22">
        <f t="shared" si="1"/>
        <v>160.2000000000001</v>
      </c>
      <c r="L22" s="2"/>
      <c r="M22">
        <v>95</v>
      </c>
      <c r="N22">
        <v>6</v>
      </c>
      <c r="O22">
        <v>6</v>
      </c>
      <c r="P22">
        <v>18</v>
      </c>
      <c r="Q22" t="s">
        <v>126</v>
      </c>
      <c r="R22">
        <v>148.3</v>
      </c>
      <c r="S22">
        <f t="shared" si="3"/>
        <v>8.900000000000006</v>
      </c>
      <c r="U22">
        <v>17</v>
      </c>
      <c r="V22">
        <v>8.900000000000006</v>
      </c>
      <c r="W22" s="3">
        <f t="shared" si="4"/>
        <v>5.351773902585692</v>
      </c>
      <c r="X22" s="2">
        <f t="shared" si="5"/>
        <v>83.04269392663862</v>
      </c>
      <c r="Y22">
        <v>17</v>
      </c>
      <c r="Z22">
        <f t="shared" si="14"/>
        <v>19.2</v>
      </c>
      <c r="AA22">
        <f t="shared" si="6"/>
        <v>20.4</v>
      </c>
      <c r="AB22">
        <f t="shared" si="7"/>
        <v>21</v>
      </c>
      <c r="AC22">
        <f ca="1" t="shared" si="8"/>
        <v>20</v>
      </c>
      <c r="AD22">
        <f ca="1" t="shared" si="9"/>
        <v>21</v>
      </c>
      <c r="AE22" s="3">
        <f ca="1" t="shared" si="10"/>
        <v>90.67949488875527</v>
      </c>
      <c r="AF22" s="3">
        <f ca="1" t="shared" si="11"/>
        <v>93.1449188214071</v>
      </c>
      <c r="AG22" s="3">
        <f t="shared" si="12"/>
        <v>91.66566446181601</v>
      </c>
      <c r="AH22" s="3">
        <f t="shared" si="13"/>
        <v>2.8141912206855153</v>
      </c>
    </row>
    <row r="23" spans="1:34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4.399999999999977</v>
      </c>
      <c r="G23">
        <f t="shared" si="2"/>
        <v>138.1</v>
      </c>
      <c r="I23">
        <f t="shared" si="1"/>
        <v>83.59999999974346</v>
      </c>
      <c r="L23" s="2"/>
      <c r="M23">
        <v>95</v>
      </c>
      <c r="N23">
        <v>6</v>
      </c>
      <c r="O23">
        <v>6</v>
      </c>
      <c r="P23">
        <v>19</v>
      </c>
      <c r="Q23" t="s">
        <v>126</v>
      </c>
      <c r="R23">
        <v>152.7</v>
      </c>
      <c r="S23">
        <f t="shared" si="3"/>
        <v>4.399999999999977</v>
      </c>
      <c r="U23">
        <v>18</v>
      </c>
      <c r="V23">
        <v>4.399999999999977</v>
      </c>
      <c r="W23" s="3">
        <f t="shared" si="4"/>
        <v>2.6458208057726864</v>
      </c>
      <c r="X23" s="2">
        <f t="shared" si="5"/>
        <v>85.6885147324113</v>
      </c>
      <c r="Y23">
        <v>18</v>
      </c>
      <c r="Z23">
        <f t="shared" si="14"/>
        <v>20.4</v>
      </c>
      <c r="AA23">
        <f t="shared" si="6"/>
        <v>21.6</v>
      </c>
      <c r="AB23">
        <f t="shared" si="7"/>
        <v>22</v>
      </c>
      <c r="AC23">
        <f ca="1" t="shared" si="8"/>
        <v>21</v>
      </c>
      <c r="AD23">
        <f ca="1" t="shared" si="9"/>
        <v>22</v>
      </c>
      <c r="AE23" s="3">
        <f ca="1" t="shared" si="10"/>
        <v>93.1449188214071</v>
      </c>
      <c r="AF23" s="3">
        <f ca="1" t="shared" si="11"/>
        <v>96.03126879134096</v>
      </c>
      <c r="AG23" s="3">
        <f t="shared" si="12"/>
        <v>94.87672880336743</v>
      </c>
      <c r="AH23" s="3">
        <f t="shared" si="13"/>
        <v>3.2110643415514204</v>
      </c>
    </row>
    <row r="24" spans="1:34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4.5</v>
      </c>
      <c r="G24">
        <f t="shared" si="2"/>
        <v>142.49999999999997</v>
      </c>
      <c r="I24">
        <f t="shared" si="1"/>
        <v>90.00000000026193</v>
      </c>
      <c r="L24" s="2"/>
      <c r="M24">
        <v>95</v>
      </c>
      <c r="N24">
        <v>6</v>
      </c>
      <c r="O24">
        <v>6</v>
      </c>
      <c r="P24">
        <v>20</v>
      </c>
      <c r="Q24" t="s">
        <v>126</v>
      </c>
      <c r="R24">
        <v>157.2</v>
      </c>
      <c r="S24">
        <f t="shared" si="3"/>
        <v>4.5</v>
      </c>
      <c r="U24">
        <v>19</v>
      </c>
      <c r="V24">
        <v>4.5</v>
      </c>
      <c r="W24" s="3">
        <f t="shared" si="4"/>
        <v>2.705953096812989</v>
      </c>
      <c r="X24" s="2">
        <f t="shared" si="5"/>
        <v>88.3944678292243</v>
      </c>
      <c r="Y24">
        <v>19</v>
      </c>
      <c r="Z24">
        <f t="shared" si="14"/>
        <v>21.6</v>
      </c>
      <c r="AA24">
        <f t="shared" si="6"/>
        <v>22.8</v>
      </c>
      <c r="AB24">
        <f t="shared" si="7"/>
        <v>23</v>
      </c>
      <c r="AC24">
        <f ca="1" t="shared" si="8"/>
        <v>22</v>
      </c>
      <c r="AD24">
        <f ca="1" t="shared" si="9"/>
        <v>23</v>
      </c>
      <c r="AE24" s="3">
        <f ca="1" t="shared" si="10"/>
        <v>96.03126879134096</v>
      </c>
      <c r="AF24" s="3">
        <f ca="1" t="shared" si="11"/>
        <v>99.27841250751655</v>
      </c>
      <c r="AG24" s="3">
        <f t="shared" si="12"/>
        <v>98.62898376428143</v>
      </c>
      <c r="AH24" s="3">
        <f t="shared" si="13"/>
        <v>3.7522549609140015</v>
      </c>
    </row>
    <row r="25" spans="1:34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3.8000000000000114</v>
      </c>
      <c r="G25">
        <f t="shared" si="2"/>
        <v>146.99999999999997</v>
      </c>
      <c r="I25">
        <f t="shared" si="1"/>
        <v>79.80000000000024</v>
      </c>
      <c r="L25" s="2"/>
      <c r="M25">
        <v>95</v>
      </c>
      <c r="N25">
        <v>6</v>
      </c>
      <c r="O25">
        <v>6</v>
      </c>
      <c r="P25">
        <v>21</v>
      </c>
      <c r="Q25" t="s">
        <v>126</v>
      </c>
      <c r="R25">
        <v>161</v>
      </c>
      <c r="S25">
        <f t="shared" si="3"/>
        <v>3.8000000000000114</v>
      </c>
      <c r="U25">
        <v>20</v>
      </c>
      <c r="V25">
        <v>3.8000000000000114</v>
      </c>
      <c r="W25" s="3">
        <f t="shared" si="4"/>
        <v>2.285027059530975</v>
      </c>
      <c r="X25" s="2">
        <f t="shared" si="5"/>
        <v>90.67949488875527</v>
      </c>
      <c r="Y25">
        <v>20</v>
      </c>
      <c r="Z25">
        <f t="shared" si="14"/>
        <v>22.8</v>
      </c>
      <c r="AA25">
        <f t="shared" si="6"/>
        <v>24</v>
      </c>
      <c r="AB25">
        <f t="shared" si="7"/>
        <v>25</v>
      </c>
      <c r="AC25">
        <f ca="1" t="shared" si="8"/>
        <v>24</v>
      </c>
      <c r="AD25">
        <f ca="1" t="shared" si="9"/>
        <v>0</v>
      </c>
      <c r="AE25" s="3">
        <f ca="1" t="shared" si="10"/>
        <v>100</v>
      </c>
      <c r="AF25" s="3">
        <f ca="1" t="shared" si="11"/>
        <v>0</v>
      </c>
      <c r="AG25" s="3">
        <f t="shared" si="12"/>
        <v>100</v>
      </c>
      <c r="AH25" s="3">
        <f t="shared" si="13"/>
        <v>1.371016235718571</v>
      </c>
    </row>
    <row r="26" spans="1:24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4.099999999999994</v>
      </c>
      <c r="G26">
        <f t="shared" si="2"/>
        <v>150.79999999999998</v>
      </c>
      <c r="I26">
        <f t="shared" si="1"/>
        <v>90.19999999976122</v>
      </c>
      <c r="L26" s="2"/>
      <c r="M26">
        <v>95</v>
      </c>
      <c r="N26">
        <v>6</v>
      </c>
      <c r="O26">
        <v>6</v>
      </c>
      <c r="P26">
        <v>22</v>
      </c>
      <c r="Q26" t="s">
        <v>126</v>
      </c>
      <c r="R26">
        <v>165.1</v>
      </c>
      <c r="S26">
        <f t="shared" si="3"/>
        <v>4.099999999999994</v>
      </c>
      <c r="U26">
        <v>21</v>
      </c>
      <c r="V26">
        <v>4.099999999999994</v>
      </c>
      <c r="W26" s="3">
        <f t="shared" si="4"/>
        <v>2.4654239326518312</v>
      </c>
      <c r="X26" s="2">
        <f t="shared" si="5"/>
        <v>93.1449188214071</v>
      </c>
    </row>
    <row r="27" spans="1:24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4.800000000000011</v>
      </c>
      <c r="G27">
        <f t="shared" si="2"/>
        <v>154.89999999999998</v>
      </c>
      <c r="I27">
        <f t="shared" si="1"/>
        <v>110.40000000027966</v>
      </c>
      <c r="L27" s="2"/>
      <c r="M27">
        <v>95</v>
      </c>
      <c r="N27">
        <v>6</v>
      </c>
      <c r="O27">
        <v>6</v>
      </c>
      <c r="P27">
        <v>23</v>
      </c>
      <c r="Q27" t="s">
        <v>126</v>
      </c>
      <c r="R27">
        <v>169.9</v>
      </c>
      <c r="S27">
        <f t="shared" si="3"/>
        <v>4.800000000000011</v>
      </c>
      <c r="U27">
        <v>22</v>
      </c>
      <c r="V27">
        <v>4.800000000000011</v>
      </c>
      <c r="W27" s="3">
        <f t="shared" si="4"/>
        <v>2.8863499699338617</v>
      </c>
      <c r="X27" s="2">
        <f t="shared" si="5"/>
        <v>96.03126879134096</v>
      </c>
    </row>
    <row r="28" spans="1:24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5.400000000000006</v>
      </c>
      <c r="G28">
        <f t="shared" si="2"/>
        <v>159.7</v>
      </c>
      <c r="I28">
        <f t="shared" si="1"/>
        <v>129.60000000000014</v>
      </c>
      <c r="L28" s="2"/>
      <c r="M28">
        <v>95</v>
      </c>
      <c r="N28">
        <v>6</v>
      </c>
      <c r="O28">
        <v>7</v>
      </c>
      <c r="P28">
        <v>0</v>
      </c>
      <c r="Q28" t="s">
        <v>126</v>
      </c>
      <c r="R28">
        <v>175.3</v>
      </c>
      <c r="S28">
        <f t="shared" si="3"/>
        <v>5.400000000000006</v>
      </c>
      <c r="U28">
        <v>23</v>
      </c>
      <c r="V28">
        <v>5.400000000000006</v>
      </c>
      <c r="W28" s="3">
        <f t="shared" si="4"/>
        <v>3.24714371617559</v>
      </c>
      <c r="X28" s="2">
        <f t="shared" si="5"/>
        <v>99.27841250751655</v>
      </c>
    </row>
    <row r="29" spans="1:24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1.1999999999999886</v>
      </c>
      <c r="G29">
        <f t="shared" si="2"/>
        <v>165.1</v>
      </c>
      <c r="I29">
        <f t="shared" si="1"/>
        <v>28.799999999999727</v>
      </c>
      <c r="L29" s="2"/>
      <c r="M29">
        <v>95</v>
      </c>
      <c r="N29">
        <v>6</v>
      </c>
      <c r="O29">
        <v>7</v>
      </c>
      <c r="P29">
        <v>1</v>
      </c>
      <c r="Q29" t="s">
        <v>126</v>
      </c>
      <c r="R29">
        <v>176.5</v>
      </c>
      <c r="S29">
        <f t="shared" si="3"/>
        <v>1.1999999999999886</v>
      </c>
      <c r="U29">
        <v>24</v>
      </c>
      <c r="V29">
        <v>1.1999999999999886</v>
      </c>
      <c r="W29" s="3">
        <f t="shared" si="4"/>
        <v>0.7215874924834569</v>
      </c>
      <c r="X29" s="2">
        <f t="shared" si="5"/>
        <v>100</v>
      </c>
    </row>
    <row r="30" spans="1:24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0.30000000000001137</v>
      </c>
      <c r="G30">
        <f t="shared" si="2"/>
        <v>166.29999999999998</v>
      </c>
      <c r="I30">
        <f t="shared" si="1"/>
        <v>7.499999999982822</v>
      </c>
      <c r="L30" s="2"/>
      <c r="M30">
        <v>95</v>
      </c>
      <c r="N30">
        <v>6</v>
      </c>
      <c r="O30">
        <v>7</v>
      </c>
      <c r="P30">
        <v>2</v>
      </c>
      <c r="Q30" t="s">
        <v>126</v>
      </c>
      <c r="R30">
        <v>176.8</v>
      </c>
      <c r="S30">
        <f t="shared" si="3"/>
        <v>0.30000000000001137</v>
      </c>
      <c r="W30" s="3"/>
      <c r="X30" s="2"/>
    </row>
    <row r="31" spans="1:24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166.6</v>
      </c>
      <c r="I31">
        <f t="shared" si="1"/>
        <v>0</v>
      </c>
      <c r="L31" s="2"/>
      <c r="M31">
        <v>95</v>
      </c>
      <c r="N31">
        <v>6</v>
      </c>
      <c r="O31">
        <v>7</v>
      </c>
      <c r="P31">
        <v>3</v>
      </c>
      <c r="Q31" t="s">
        <v>126</v>
      </c>
      <c r="R31">
        <v>176.8</v>
      </c>
      <c r="S31">
        <f t="shared" si="3"/>
        <v>0</v>
      </c>
      <c r="W31" s="3"/>
      <c r="X31" s="2"/>
    </row>
    <row r="32" spans="1:24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166.6</v>
      </c>
      <c r="I32">
        <f t="shared" si="1"/>
        <v>0</v>
      </c>
      <c r="L32" s="2"/>
      <c r="M32">
        <v>95</v>
      </c>
      <c r="N32">
        <v>6</v>
      </c>
      <c r="O32">
        <v>7</v>
      </c>
      <c r="P32">
        <v>4</v>
      </c>
      <c r="Q32" t="s">
        <v>126</v>
      </c>
      <c r="R32">
        <v>176.8</v>
      </c>
      <c r="S32">
        <f t="shared" si="3"/>
        <v>0</v>
      </c>
      <c r="W32" s="3"/>
      <c r="X32" s="2"/>
    </row>
    <row r="33" spans="1:24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0.19999999999998863</v>
      </c>
      <c r="G33">
        <f t="shared" si="2"/>
        <v>166.6</v>
      </c>
      <c r="I33">
        <f t="shared" si="1"/>
        <v>5.59999999998804</v>
      </c>
      <c r="L33" s="2"/>
      <c r="M33">
        <v>95</v>
      </c>
      <c r="N33">
        <v>6</v>
      </c>
      <c r="O33">
        <v>7</v>
      </c>
      <c r="P33">
        <v>5</v>
      </c>
      <c r="Q33" t="s">
        <v>126</v>
      </c>
      <c r="R33">
        <v>177</v>
      </c>
      <c r="S33">
        <f t="shared" si="3"/>
        <v>0.19999999999998863</v>
      </c>
      <c r="W33" s="3"/>
      <c r="X33" s="2"/>
    </row>
    <row r="34" spans="1:19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166.79999999999998</v>
      </c>
      <c r="I34">
        <f t="shared" si="1"/>
        <v>0</v>
      </c>
      <c r="L34" s="2"/>
      <c r="M34">
        <v>95</v>
      </c>
      <c r="N34">
        <v>6</v>
      </c>
      <c r="O34">
        <v>7</v>
      </c>
      <c r="P34">
        <v>6</v>
      </c>
      <c r="Q34" t="s">
        <v>126</v>
      </c>
      <c r="R34">
        <v>177</v>
      </c>
      <c r="S34">
        <f t="shared" si="3"/>
        <v>0</v>
      </c>
    </row>
    <row r="35" spans="1:19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166.79999999999998</v>
      </c>
      <c r="I35">
        <f t="shared" si="1"/>
        <v>0</v>
      </c>
      <c r="L35" s="2"/>
      <c r="M35">
        <v>95</v>
      </c>
      <c r="N35">
        <v>6</v>
      </c>
      <c r="O35">
        <v>7</v>
      </c>
      <c r="P35">
        <v>7</v>
      </c>
      <c r="Q35" t="s">
        <v>126</v>
      </c>
      <c r="R35">
        <v>177</v>
      </c>
      <c r="S35">
        <f t="shared" si="3"/>
        <v>0</v>
      </c>
    </row>
    <row r="36" spans="1:19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0.30000000000001137</v>
      </c>
      <c r="G36">
        <f t="shared" si="2"/>
        <v>166.79999999999998</v>
      </c>
      <c r="I36">
        <f aca="true" t="shared" si="16" ref="I36:I52">F36*24*(E36-$E$4)</f>
        <v>9.29999999998289</v>
      </c>
      <c r="L36" s="2"/>
      <c r="M36">
        <v>95</v>
      </c>
      <c r="N36">
        <v>6</v>
      </c>
      <c r="O36">
        <v>7</v>
      </c>
      <c r="P36">
        <v>8</v>
      </c>
      <c r="Q36" t="s">
        <v>126</v>
      </c>
      <c r="R36">
        <v>177.3</v>
      </c>
      <c r="S36">
        <f t="shared" si="3"/>
        <v>0.30000000000001137</v>
      </c>
    </row>
    <row r="37" spans="1:19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167.1</v>
      </c>
      <c r="I37">
        <f t="shared" si="16"/>
        <v>0</v>
      </c>
      <c r="L37" s="2"/>
      <c r="M37">
        <v>95</v>
      </c>
      <c r="N37">
        <v>6</v>
      </c>
      <c r="O37">
        <v>7</v>
      </c>
      <c r="P37">
        <v>9</v>
      </c>
      <c r="Q37" t="s">
        <v>126</v>
      </c>
      <c r="R37">
        <v>177.3</v>
      </c>
      <c r="S37">
        <f t="shared" si="3"/>
        <v>0</v>
      </c>
    </row>
    <row r="38" spans="1:19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167.1</v>
      </c>
      <c r="I38">
        <f t="shared" si="16"/>
        <v>0</v>
      </c>
      <c r="K38">
        <f aca="true" t="shared" si="17" ref="K38:K52">G38-$G$38</f>
        <v>0</v>
      </c>
      <c r="L38" s="2"/>
      <c r="M38">
        <v>95</v>
      </c>
      <c r="N38">
        <v>6</v>
      </c>
      <c r="O38">
        <v>7</v>
      </c>
      <c r="P38">
        <v>10</v>
      </c>
      <c r="Q38" t="s">
        <v>126</v>
      </c>
      <c r="R38">
        <v>177.3</v>
      </c>
      <c r="S38">
        <f t="shared" si="3"/>
        <v>0</v>
      </c>
    </row>
    <row r="39" spans="1:19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0.19999999999998863</v>
      </c>
      <c r="G39">
        <f t="shared" si="2"/>
        <v>167.1</v>
      </c>
      <c r="I39">
        <f t="shared" si="16"/>
        <v>6.799999999987972</v>
      </c>
      <c r="K39">
        <f t="shared" si="17"/>
        <v>0</v>
      </c>
      <c r="L39" s="2"/>
      <c r="M39">
        <v>95</v>
      </c>
      <c r="N39">
        <v>6</v>
      </c>
      <c r="O39">
        <v>7</v>
      </c>
      <c r="P39">
        <v>11</v>
      </c>
      <c r="Q39" t="s">
        <v>126</v>
      </c>
      <c r="R39">
        <v>177.5</v>
      </c>
      <c r="S39">
        <f t="shared" si="3"/>
        <v>0.19999999999998863</v>
      </c>
    </row>
    <row r="40" spans="1:19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0.30000000000001137</v>
      </c>
      <c r="G40">
        <f t="shared" si="2"/>
        <v>167.29999999999998</v>
      </c>
      <c r="I40">
        <f t="shared" si="16"/>
        <v>10.50000000001786</v>
      </c>
      <c r="K40">
        <f t="shared" si="17"/>
        <v>0.19999999999998863</v>
      </c>
      <c r="L40" s="2"/>
      <c r="M40">
        <v>95</v>
      </c>
      <c r="N40">
        <v>6</v>
      </c>
      <c r="O40">
        <v>7</v>
      </c>
      <c r="P40">
        <v>12</v>
      </c>
      <c r="Q40" t="s">
        <v>126</v>
      </c>
      <c r="R40">
        <v>177.8</v>
      </c>
      <c r="S40">
        <f t="shared" si="3"/>
        <v>0.30000000000001137</v>
      </c>
    </row>
    <row r="41" spans="1:19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0.29999999999998295</v>
      </c>
      <c r="G41">
        <f t="shared" si="2"/>
        <v>167.6</v>
      </c>
      <c r="I41">
        <f t="shared" si="16"/>
        <v>10.799999999999386</v>
      </c>
      <c r="K41">
        <f t="shared" si="17"/>
        <v>0.5</v>
      </c>
      <c r="L41" s="2"/>
      <c r="M41">
        <v>95</v>
      </c>
      <c r="N41">
        <v>6</v>
      </c>
      <c r="O41">
        <v>7</v>
      </c>
      <c r="P41">
        <v>13</v>
      </c>
      <c r="Q41" t="s">
        <v>126</v>
      </c>
      <c r="R41">
        <v>178.1</v>
      </c>
      <c r="S41">
        <f t="shared" si="3"/>
        <v>0.29999999999998295</v>
      </c>
    </row>
    <row r="42" spans="1:19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167.89999999999998</v>
      </c>
      <c r="I42">
        <f t="shared" si="16"/>
        <v>0</v>
      </c>
      <c r="K42">
        <f t="shared" si="17"/>
        <v>0.799999999999983</v>
      </c>
      <c r="L42" s="2"/>
      <c r="M42">
        <v>95</v>
      </c>
      <c r="N42">
        <v>6</v>
      </c>
      <c r="O42">
        <v>7</v>
      </c>
      <c r="P42">
        <v>14</v>
      </c>
      <c r="Q42" t="s">
        <v>126</v>
      </c>
      <c r="R42">
        <v>178.1</v>
      </c>
      <c r="S42">
        <f t="shared" si="3"/>
        <v>0</v>
      </c>
    </row>
    <row r="43" spans="1:19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0.5</v>
      </c>
      <c r="G43">
        <f t="shared" si="2"/>
        <v>167.89999999999998</v>
      </c>
      <c r="I43">
        <f t="shared" si="16"/>
        <v>19.000000000029104</v>
      </c>
      <c r="K43">
        <f t="shared" si="17"/>
        <v>0.799999999999983</v>
      </c>
      <c r="L43" s="2"/>
      <c r="M43">
        <v>95</v>
      </c>
      <c r="N43">
        <v>6</v>
      </c>
      <c r="O43">
        <v>7</v>
      </c>
      <c r="P43">
        <v>15</v>
      </c>
      <c r="Q43" t="s">
        <v>126</v>
      </c>
      <c r="R43">
        <v>178.6</v>
      </c>
      <c r="S43">
        <f t="shared" si="3"/>
        <v>0.5</v>
      </c>
    </row>
    <row r="44" spans="1:19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0.20000000000001705</v>
      </c>
      <c r="G44">
        <f t="shared" si="2"/>
        <v>168.39999999999998</v>
      </c>
      <c r="I44">
        <f t="shared" si="16"/>
        <v>7.800000000000665</v>
      </c>
      <c r="K44">
        <f t="shared" si="17"/>
        <v>1.299999999999983</v>
      </c>
      <c r="L44" s="2"/>
      <c r="M44">
        <v>95</v>
      </c>
      <c r="N44">
        <v>6</v>
      </c>
      <c r="O44">
        <v>7</v>
      </c>
      <c r="P44">
        <v>16</v>
      </c>
      <c r="Q44" t="s">
        <v>126</v>
      </c>
      <c r="R44">
        <v>178.8</v>
      </c>
      <c r="S44">
        <f t="shared" si="3"/>
        <v>0.20000000000001705</v>
      </c>
    </row>
    <row r="45" spans="1:19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168.6</v>
      </c>
      <c r="I45">
        <f t="shared" si="16"/>
        <v>0</v>
      </c>
      <c r="K45">
        <f t="shared" si="17"/>
        <v>1.5</v>
      </c>
      <c r="L45" s="2"/>
      <c r="M45">
        <v>95</v>
      </c>
      <c r="N45">
        <v>6</v>
      </c>
      <c r="O45">
        <v>7</v>
      </c>
      <c r="P45">
        <v>17</v>
      </c>
      <c r="Q45" t="s">
        <v>126</v>
      </c>
      <c r="R45">
        <v>178.8</v>
      </c>
      <c r="S45">
        <f t="shared" si="3"/>
        <v>0</v>
      </c>
    </row>
    <row r="46" spans="1:19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168.6</v>
      </c>
      <c r="I46">
        <f t="shared" si="16"/>
        <v>0</v>
      </c>
      <c r="K46">
        <f t="shared" si="17"/>
        <v>1.5</v>
      </c>
      <c r="L46" s="2"/>
      <c r="M46">
        <v>95</v>
      </c>
      <c r="N46">
        <v>6</v>
      </c>
      <c r="O46">
        <v>7</v>
      </c>
      <c r="P46">
        <v>18</v>
      </c>
      <c r="Q46" t="s">
        <v>126</v>
      </c>
      <c r="R46">
        <v>178.8</v>
      </c>
      <c r="S46">
        <f t="shared" si="3"/>
        <v>0</v>
      </c>
    </row>
    <row r="47" spans="1:19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0.29999999999998295</v>
      </c>
      <c r="G47">
        <f t="shared" si="2"/>
        <v>168.6</v>
      </c>
      <c r="I47">
        <f t="shared" si="16"/>
        <v>12.599999999999284</v>
      </c>
      <c r="K47">
        <f t="shared" si="17"/>
        <v>1.5</v>
      </c>
      <c r="L47" s="2"/>
      <c r="M47">
        <v>95</v>
      </c>
      <c r="N47">
        <v>6</v>
      </c>
      <c r="O47">
        <v>7</v>
      </c>
      <c r="P47">
        <v>19</v>
      </c>
      <c r="Q47" t="s">
        <v>126</v>
      </c>
      <c r="R47">
        <v>179.1</v>
      </c>
      <c r="S47">
        <f t="shared" si="3"/>
        <v>0.29999999999998295</v>
      </c>
    </row>
    <row r="48" spans="1:19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168.89999999999998</v>
      </c>
      <c r="I48">
        <f t="shared" si="16"/>
        <v>0</v>
      </c>
      <c r="K48">
        <f t="shared" si="17"/>
        <v>1.799999999999983</v>
      </c>
      <c r="M48">
        <v>95</v>
      </c>
      <c r="N48">
        <v>6</v>
      </c>
      <c r="O48">
        <v>7</v>
      </c>
      <c r="P48">
        <v>20</v>
      </c>
      <c r="Q48" t="s">
        <v>126</v>
      </c>
      <c r="R48">
        <v>179.1</v>
      </c>
      <c r="S48">
        <f t="shared" si="3"/>
        <v>0</v>
      </c>
    </row>
    <row r="49" spans="1:19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168.89999999999998</v>
      </c>
      <c r="I49">
        <f t="shared" si="16"/>
        <v>0</v>
      </c>
      <c r="K49">
        <f t="shared" si="17"/>
        <v>1.799999999999983</v>
      </c>
      <c r="M49">
        <v>95</v>
      </c>
      <c r="N49">
        <v>6</v>
      </c>
      <c r="O49">
        <v>7</v>
      </c>
      <c r="P49">
        <v>21</v>
      </c>
      <c r="Q49" t="s">
        <v>126</v>
      </c>
      <c r="R49">
        <v>179.1</v>
      </c>
      <c r="S49">
        <f t="shared" si="3"/>
        <v>0</v>
      </c>
    </row>
    <row r="50" spans="1:19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168.89999999999998</v>
      </c>
      <c r="I50">
        <f t="shared" si="16"/>
        <v>0</v>
      </c>
      <c r="K50">
        <f t="shared" si="17"/>
        <v>1.799999999999983</v>
      </c>
      <c r="M50">
        <v>95</v>
      </c>
      <c r="N50">
        <v>6</v>
      </c>
      <c r="O50">
        <v>7</v>
      </c>
      <c r="P50">
        <v>22</v>
      </c>
      <c r="Q50" t="s">
        <v>126</v>
      </c>
      <c r="R50">
        <v>179.1</v>
      </c>
      <c r="S50">
        <f t="shared" si="3"/>
        <v>0</v>
      </c>
    </row>
    <row r="51" spans="1:19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168.89999999999998</v>
      </c>
      <c r="I51">
        <f t="shared" si="16"/>
        <v>0</v>
      </c>
      <c r="K51">
        <f t="shared" si="17"/>
        <v>1.799999999999983</v>
      </c>
      <c r="M51">
        <v>95</v>
      </c>
      <c r="N51">
        <v>6</v>
      </c>
      <c r="O51">
        <v>7</v>
      </c>
      <c r="P51">
        <v>23</v>
      </c>
      <c r="Q51" t="s">
        <v>126</v>
      </c>
      <c r="R51">
        <v>179.1</v>
      </c>
      <c r="S51">
        <f t="shared" si="3"/>
        <v>0</v>
      </c>
    </row>
    <row r="52" spans="1:19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168.89999999999998</v>
      </c>
      <c r="I52">
        <f t="shared" si="16"/>
        <v>0</v>
      </c>
      <c r="K52">
        <f t="shared" si="17"/>
        <v>1.799999999999983</v>
      </c>
      <c r="M52">
        <v>95</v>
      </c>
      <c r="N52">
        <v>6</v>
      </c>
      <c r="O52">
        <v>8</v>
      </c>
      <c r="P52">
        <v>0</v>
      </c>
      <c r="Q52" t="s">
        <v>126</v>
      </c>
      <c r="R52">
        <v>179.1</v>
      </c>
      <c r="S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168.89999999999998</v>
      </c>
      <c r="G57" s="3">
        <f>SUM(I4:I52)</f>
        <v>2368.4000000004594</v>
      </c>
      <c r="H57" s="3">
        <f>E4</f>
        <v>34856</v>
      </c>
      <c r="I57" s="3">
        <f>E52</f>
        <v>34857.958333333336</v>
      </c>
      <c r="J57" s="3">
        <f>H57+G57/F57/24</f>
        <v>34856.58427077166</v>
      </c>
      <c r="K57">
        <f>(I57-H57)*24</f>
        <v>47.00000000005821</v>
      </c>
    </row>
    <row r="58" spans="4:11" ht="12.75">
      <c r="D58" s="7" t="s">
        <v>18</v>
      </c>
      <c r="F58" s="10">
        <f>SUM(F6:F29)</f>
        <v>166.29999999999998</v>
      </c>
      <c r="G58" s="3">
        <f>SUM(I6:I29)</f>
        <v>2278.5000000004716</v>
      </c>
      <c r="H58" s="10">
        <f>E6</f>
        <v>34856.083333333336</v>
      </c>
      <c r="I58" s="3">
        <f>E29</f>
        <v>34857</v>
      </c>
      <c r="J58" s="3">
        <f>H57+G58/F58/24</f>
        <v>34856.57088093807</v>
      </c>
      <c r="K58" s="8">
        <f>(I58-H58)*24</f>
        <v>21.999999999941792</v>
      </c>
    </row>
    <row r="60" ht="12.75">
      <c r="J60" s="9">
        <f>(J58-H58)*24</f>
        <v>11.701142513542436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112111111"/>
  <dimension ref="A1:AG60"/>
  <sheetViews>
    <sheetView workbookViewId="0" topLeftCell="A1">
      <selection activeCell="U6" sqref="U6:U33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28</v>
      </c>
    </row>
    <row r="3" ht="12.75" customHeight="1">
      <c r="V3">
        <f>SUM(U6:U33)</f>
        <v>186.10000000000002</v>
      </c>
    </row>
    <row r="4" spans="1:25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127</v>
      </c>
      <c r="Q4">
        <v>43.4</v>
      </c>
      <c r="T4" t="s">
        <v>3</v>
      </c>
      <c r="V4" t="s">
        <v>6</v>
      </c>
      <c r="W4" s="2" t="s">
        <v>7</v>
      </c>
      <c r="X4" t="s">
        <v>8</v>
      </c>
      <c r="Y4">
        <v>27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0.8000000000000043</v>
      </c>
      <c r="G5">
        <f aca="true" t="shared" si="2" ref="G5:G52">G4+F4</f>
        <v>0</v>
      </c>
      <c r="I5">
        <f t="shared" si="1"/>
        <v>0.7999999999534382</v>
      </c>
      <c r="L5" s="2">
        <v>95</v>
      </c>
      <c r="M5">
        <v>6</v>
      </c>
      <c r="N5">
        <v>6</v>
      </c>
      <c r="O5">
        <v>1</v>
      </c>
      <c r="P5" t="s">
        <v>127</v>
      </c>
      <c r="Q5">
        <v>44.2</v>
      </c>
      <c r="R5">
        <f aca="true" t="shared" si="3" ref="R5:R52">Q5-Q4</f>
        <v>0.8000000000000043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1.3</v>
      </c>
      <c r="G6">
        <f t="shared" si="2"/>
        <v>0.8000000000000043</v>
      </c>
      <c r="I6">
        <f t="shared" si="1"/>
        <v>2.6000000000756702</v>
      </c>
      <c r="L6" s="2">
        <v>95</v>
      </c>
      <c r="M6">
        <v>6</v>
      </c>
      <c r="N6">
        <v>6</v>
      </c>
      <c r="O6">
        <v>2</v>
      </c>
      <c r="P6" t="s">
        <v>127</v>
      </c>
      <c r="Q6">
        <v>45.5</v>
      </c>
      <c r="R6">
        <f t="shared" si="3"/>
        <v>1.2999999999999972</v>
      </c>
      <c r="T6">
        <v>1</v>
      </c>
      <c r="U6">
        <v>4</v>
      </c>
      <c r="V6" s="3">
        <f aca="true" t="shared" si="4" ref="V6:V33">U6/V$3*100</f>
        <v>2.14938205265986</v>
      </c>
      <c r="W6" s="2">
        <f aca="true" t="shared" si="5" ref="W6:W33">W5+V6</f>
        <v>2.14938205265986</v>
      </c>
      <c r="X6">
        <v>1</v>
      </c>
      <c r="Y6">
        <v>0</v>
      </c>
      <c r="Z6">
        <f aca="true" t="shared" si="6" ref="Z6:Z25">X6*V$2/V$1</f>
        <v>1.4</v>
      </c>
      <c r="AA6">
        <f aca="true" t="shared" si="7" ref="AA6:AA25">MATCH(Z6,T$5:T$32,1)</f>
        <v>2</v>
      </c>
      <c r="AB6">
        <f aca="true" ca="1" t="shared" si="8" ref="AB6:AB25">OFFSET(T$4,AA6,0)</f>
        <v>1</v>
      </c>
      <c r="AC6">
        <f aca="true" ca="1" t="shared" si="9" ref="AC6:AC25">OFFSET(T$4,AA6+1,0)</f>
        <v>2</v>
      </c>
      <c r="AD6" s="3">
        <f aca="true" ca="1" t="shared" si="10" ref="AD6:AD25">OFFSET(T$4,AA6,3)</f>
        <v>2.14938205265986</v>
      </c>
      <c r="AE6" s="3">
        <f aca="true" ca="1" t="shared" si="11" ref="AE6:AE25">OFFSET(T$4,AA6+1,3)</f>
        <v>4.889844169801181</v>
      </c>
      <c r="AF6" s="3">
        <f aca="true" t="shared" si="12" ref="AF6:AF25">(Z6-AB6)/(AC6-AB6)*(AE6-AD6)+AD6</f>
        <v>3.2455668995163887</v>
      </c>
      <c r="AG6" s="3">
        <f aca="true" t="shared" si="13" ref="AG6:AG25">AF6-AF5</f>
        <v>3.2455668995163887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4</v>
      </c>
      <c r="G7">
        <f t="shared" si="2"/>
        <v>2.100000000000004</v>
      </c>
      <c r="I7">
        <f t="shared" si="1"/>
        <v>12</v>
      </c>
      <c r="L7" s="2">
        <v>95</v>
      </c>
      <c r="M7">
        <v>6</v>
      </c>
      <c r="N7">
        <v>6</v>
      </c>
      <c r="O7">
        <v>3</v>
      </c>
      <c r="P7" t="s">
        <v>127</v>
      </c>
      <c r="Q7">
        <v>49.5</v>
      </c>
      <c r="R7">
        <f t="shared" si="3"/>
        <v>4</v>
      </c>
      <c r="T7">
        <v>2</v>
      </c>
      <c r="U7">
        <v>5.1</v>
      </c>
      <c r="V7" s="3">
        <f t="shared" si="4"/>
        <v>2.7404621171413215</v>
      </c>
      <c r="W7" s="2">
        <f t="shared" si="5"/>
        <v>4.889844169801181</v>
      </c>
      <c r="X7">
        <v>2</v>
      </c>
      <c r="Y7">
        <f aca="true" t="shared" si="14" ref="Y7:Y25">Z6</f>
        <v>1.4</v>
      </c>
      <c r="Z7">
        <f t="shared" si="6"/>
        <v>2.8</v>
      </c>
      <c r="AA7">
        <f t="shared" si="7"/>
        <v>3</v>
      </c>
      <c r="AB7">
        <f ca="1" t="shared" si="8"/>
        <v>2</v>
      </c>
      <c r="AC7">
        <f ca="1" t="shared" si="9"/>
        <v>3</v>
      </c>
      <c r="AD7" s="3">
        <f ca="1" t="shared" si="10"/>
        <v>4.889844169801181</v>
      </c>
      <c r="AE7" s="3">
        <f ca="1" t="shared" si="11"/>
        <v>7.36163353036002</v>
      </c>
      <c r="AF7" s="3">
        <f t="shared" si="12"/>
        <v>6.867275658248252</v>
      </c>
      <c r="AG7" s="3">
        <f t="shared" si="13"/>
        <v>3.621708758731863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5.1</v>
      </c>
      <c r="G8">
        <f t="shared" si="2"/>
        <v>6.100000000000004</v>
      </c>
      <c r="I8">
        <f t="shared" si="1"/>
        <v>20.39999999970314</v>
      </c>
      <c r="L8" s="2">
        <v>95</v>
      </c>
      <c r="M8">
        <v>6</v>
      </c>
      <c r="N8">
        <v>6</v>
      </c>
      <c r="O8">
        <v>4</v>
      </c>
      <c r="P8" t="s">
        <v>127</v>
      </c>
      <c r="Q8">
        <v>54.6</v>
      </c>
      <c r="R8">
        <f t="shared" si="3"/>
        <v>5.100000000000001</v>
      </c>
      <c r="T8">
        <v>3</v>
      </c>
      <c r="U8">
        <v>4.6</v>
      </c>
      <c r="V8" s="3">
        <f t="shared" si="4"/>
        <v>2.471789360558839</v>
      </c>
      <c r="W8" s="2">
        <f t="shared" si="5"/>
        <v>7.36163353036002</v>
      </c>
      <c r="X8">
        <v>3</v>
      </c>
      <c r="Y8">
        <f t="shared" si="14"/>
        <v>2.8</v>
      </c>
      <c r="Z8">
        <f t="shared" si="6"/>
        <v>4.2</v>
      </c>
      <c r="AA8">
        <f t="shared" si="7"/>
        <v>5</v>
      </c>
      <c r="AB8">
        <f ca="1" t="shared" si="8"/>
        <v>4</v>
      </c>
      <c r="AC8">
        <f ca="1" t="shared" si="9"/>
        <v>5</v>
      </c>
      <c r="AD8" s="3">
        <f ca="1" t="shared" si="10"/>
        <v>8.704997313272433</v>
      </c>
      <c r="AE8" s="3">
        <f ca="1" t="shared" si="11"/>
        <v>10.908113917248786</v>
      </c>
      <c r="AF8" s="3">
        <f t="shared" si="12"/>
        <v>9.145620634067704</v>
      </c>
      <c r="AG8" s="3">
        <f t="shared" si="13"/>
        <v>2.2783449758194525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4.6</v>
      </c>
      <c r="G9">
        <f t="shared" si="2"/>
        <v>11.200000000000003</v>
      </c>
      <c r="I9">
        <f t="shared" si="1"/>
        <v>23.000000000267754</v>
      </c>
      <c r="L9" s="2">
        <v>95</v>
      </c>
      <c r="M9">
        <v>6</v>
      </c>
      <c r="N9">
        <v>6</v>
      </c>
      <c r="O9">
        <v>5</v>
      </c>
      <c r="P9" t="s">
        <v>127</v>
      </c>
      <c r="Q9">
        <v>59.2</v>
      </c>
      <c r="R9">
        <f t="shared" si="3"/>
        <v>4.600000000000001</v>
      </c>
      <c r="T9">
        <v>4</v>
      </c>
      <c r="U9">
        <v>2.5</v>
      </c>
      <c r="V9" s="3">
        <f t="shared" si="4"/>
        <v>1.3433637829124125</v>
      </c>
      <c r="W9" s="2">
        <f t="shared" si="5"/>
        <v>8.704997313272433</v>
      </c>
      <c r="X9">
        <v>4</v>
      </c>
      <c r="Y9">
        <f t="shared" si="14"/>
        <v>4.2</v>
      </c>
      <c r="Z9">
        <f t="shared" si="6"/>
        <v>5.6</v>
      </c>
      <c r="AA9">
        <f t="shared" si="7"/>
        <v>6</v>
      </c>
      <c r="AB9">
        <f ca="1" t="shared" si="8"/>
        <v>5</v>
      </c>
      <c r="AC9">
        <f ca="1" t="shared" si="9"/>
        <v>6</v>
      </c>
      <c r="AD9" s="3">
        <f ca="1" t="shared" si="10"/>
        <v>10.908113917248786</v>
      </c>
      <c r="AE9" s="3">
        <f ca="1" t="shared" si="11"/>
        <v>14.024717893605583</v>
      </c>
      <c r="AF9" s="3">
        <f t="shared" si="12"/>
        <v>12.778076303062862</v>
      </c>
      <c r="AG9" s="3">
        <f t="shared" si="13"/>
        <v>3.632455668995158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2.5</v>
      </c>
      <c r="G10">
        <f t="shared" si="2"/>
        <v>15.800000000000002</v>
      </c>
      <c r="I10">
        <f t="shared" si="1"/>
        <v>15</v>
      </c>
      <c r="L10" s="2">
        <v>95</v>
      </c>
      <c r="M10">
        <v>6</v>
      </c>
      <c r="N10">
        <v>6</v>
      </c>
      <c r="O10">
        <v>6</v>
      </c>
      <c r="P10" t="s">
        <v>127</v>
      </c>
      <c r="Q10">
        <v>61.7</v>
      </c>
      <c r="R10">
        <f t="shared" si="3"/>
        <v>2.5</v>
      </c>
      <c r="T10">
        <v>5</v>
      </c>
      <c r="U10">
        <v>4.099999999999994</v>
      </c>
      <c r="V10" s="3">
        <f t="shared" si="4"/>
        <v>2.2031166039763534</v>
      </c>
      <c r="W10" s="2">
        <f t="shared" si="5"/>
        <v>10.908113917248786</v>
      </c>
      <c r="X10">
        <v>5</v>
      </c>
      <c r="Y10">
        <f t="shared" si="14"/>
        <v>5.6</v>
      </c>
      <c r="Z10">
        <f t="shared" si="6"/>
        <v>7</v>
      </c>
      <c r="AA10">
        <f t="shared" si="7"/>
        <v>8</v>
      </c>
      <c r="AB10">
        <f ca="1" t="shared" si="8"/>
        <v>7</v>
      </c>
      <c r="AC10">
        <f ca="1" t="shared" si="9"/>
        <v>8</v>
      </c>
      <c r="AD10" s="3">
        <f ca="1" t="shared" si="10"/>
        <v>15.260612573885009</v>
      </c>
      <c r="AE10" s="3">
        <f ca="1" t="shared" si="11"/>
        <v>17.571198280494357</v>
      </c>
      <c r="AF10" s="3">
        <f t="shared" si="12"/>
        <v>15.260612573885009</v>
      </c>
      <c r="AG10" s="3">
        <f t="shared" si="13"/>
        <v>2.4825362708221466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4.099999999999994</v>
      </c>
      <c r="G11">
        <f t="shared" si="2"/>
        <v>18.300000000000004</v>
      </c>
      <c r="I11">
        <f t="shared" si="1"/>
        <v>28.69999999976131</v>
      </c>
      <c r="L11" s="2">
        <v>95</v>
      </c>
      <c r="M11">
        <v>6</v>
      </c>
      <c r="N11">
        <v>6</v>
      </c>
      <c r="O11">
        <v>7</v>
      </c>
      <c r="P11" t="s">
        <v>127</v>
      </c>
      <c r="Q11">
        <v>65.8</v>
      </c>
      <c r="R11">
        <f t="shared" si="3"/>
        <v>4.099999999999994</v>
      </c>
      <c r="T11">
        <v>6</v>
      </c>
      <c r="U11">
        <v>5.8</v>
      </c>
      <c r="V11" s="3">
        <f t="shared" si="4"/>
        <v>3.1166039763567968</v>
      </c>
      <c r="W11" s="2">
        <f t="shared" si="5"/>
        <v>14.024717893605583</v>
      </c>
      <c r="X11">
        <v>6</v>
      </c>
      <c r="Y11">
        <f t="shared" si="14"/>
        <v>7</v>
      </c>
      <c r="Z11">
        <f t="shared" si="6"/>
        <v>8.4</v>
      </c>
      <c r="AA11">
        <f t="shared" si="7"/>
        <v>9</v>
      </c>
      <c r="AB11">
        <f ca="1" t="shared" si="8"/>
        <v>8</v>
      </c>
      <c r="AC11">
        <f ca="1" t="shared" si="9"/>
        <v>9</v>
      </c>
      <c r="AD11" s="3">
        <f ca="1" t="shared" si="10"/>
        <v>17.571198280494357</v>
      </c>
      <c r="AE11" s="3">
        <f ca="1" t="shared" si="11"/>
        <v>21.117678667383124</v>
      </c>
      <c r="AF11" s="3">
        <f t="shared" si="12"/>
        <v>18.989790435249866</v>
      </c>
      <c r="AG11" s="3">
        <f t="shared" si="13"/>
        <v>3.7291778613648567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5.8</v>
      </c>
      <c r="G12">
        <f t="shared" si="2"/>
        <v>22.4</v>
      </c>
      <c r="I12">
        <f t="shared" si="1"/>
        <v>46.4000000003376</v>
      </c>
      <c r="L12" s="2">
        <v>95</v>
      </c>
      <c r="M12">
        <v>6</v>
      </c>
      <c r="N12">
        <v>6</v>
      </c>
      <c r="O12">
        <v>8</v>
      </c>
      <c r="P12" t="s">
        <v>127</v>
      </c>
      <c r="Q12">
        <v>71.6</v>
      </c>
      <c r="R12">
        <f t="shared" si="3"/>
        <v>5.799999999999997</v>
      </c>
      <c r="T12">
        <v>7</v>
      </c>
      <c r="U12">
        <v>2.3000000000000114</v>
      </c>
      <c r="V12" s="3">
        <f t="shared" si="4"/>
        <v>1.2358946802794255</v>
      </c>
      <c r="W12" s="2">
        <f t="shared" si="5"/>
        <v>15.260612573885009</v>
      </c>
      <c r="X12">
        <v>7</v>
      </c>
      <c r="Y12">
        <f t="shared" si="14"/>
        <v>8.4</v>
      </c>
      <c r="Z12">
        <f t="shared" si="6"/>
        <v>9.8</v>
      </c>
      <c r="AA12">
        <f t="shared" si="7"/>
        <v>10</v>
      </c>
      <c r="AB12">
        <f ca="1" t="shared" si="8"/>
        <v>9</v>
      </c>
      <c r="AC12">
        <f ca="1" t="shared" si="9"/>
        <v>10</v>
      </c>
      <c r="AD12" s="3">
        <f ca="1" t="shared" si="10"/>
        <v>21.117678667383124</v>
      </c>
      <c r="AE12" s="3">
        <f ca="1" t="shared" si="11"/>
        <v>29.07039226222461</v>
      </c>
      <c r="AF12" s="3">
        <f t="shared" si="12"/>
        <v>27.479849543256318</v>
      </c>
      <c r="AG12" s="3">
        <f t="shared" si="13"/>
        <v>8.490059108006452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2.3000000000000114</v>
      </c>
      <c r="G13">
        <f t="shared" si="2"/>
        <v>28.2</v>
      </c>
      <c r="I13">
        <f t="shared" si="1"/>
        <v>20.700000000000102</v>
      </c>
      <c r="L13" s="2">
        <v>95</v>
      </c>
      <c r="M13">
        <v>6</v>
      </c>
      <c r="N13">
        <v>6</v>
      </c>
      <c r="O13">
        <v>9</v>
      </c>
      <c r="P13" t="s">
        <v>127</v>
      </c>
      <c r="Q13">
        <v>73.9</v>
      </c>
      <c r="R13">
        <f t="shared" si="3"/>
        <v>2.3000000000000114</v>
      </c>
      <c r="T13">
        <v>8</v>
      </c>
      <c r="U13">
        <v>4.3</v>
      </c>
      <c r="V13" s="3">
        <f t="shared" si="4"/>
        <v>2.3105857066093494</v>
      </c>
      <c r="W13" s="2">
        <f t="shared" si="5"/>
        <v>17.571198280494357</v>
      </c>
      <c r="X13">
        <v>8</v>
      </c>
      <c r="Y13">
        <f t="shared" si="14"/>
        <v>9.8</v>
      </c>
      <c r="Z13">
        <f t="shared" si="6"/>
        <v>11.2</v>
      </c>
      <c r="AA13">
        <f t="shared" si="7"/>
        <v>12</v>
      </c>
      <c r="AB13">
        <f ca="1" t="shared" si="8"/>
        <v>11</v>
      </c>
      <c r="AC13">
        <f ca="1" t="shared" si="9"/>
        <v>12</v>
      </c>
      <c r="AD13" s="3">
        <f ca="1" t="shared" si="10"/>
        <v>32.61687264911338</v>
      </c>
      <c r="AE13" s="3">
        <f ca="1" t="shared" si="11"/>
        <v>38.20526598602902</v>
      </c>
      <c r="AF13" s="3">
        <f t="shared" si="12"/>
        <v>33.73455131649651</v>
      </c>
      <c r="AG13" s="3">
        <f t="shared" si="13"/>
        <v>6.254701773240189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4.3</v>
      </c>
      <c r="G14">
        <f t="shared" si="2"/>
        <v>30.50000000000001</v>
      </c>
      <c r="I14">
        <f t="shared" si="1"/>
        <v>42.999999999749704</v>
      </c>
      <c r="L14" s="2">
        <v>95</v>
      </c>
      <c r="M14">
        <v>6</v>
      </c>
      <c r="N14">
        <v>6</v>
      </c>
      <c r="O14">
        <v>10</v>
      </c>
      <c r="P14" t="s">
        <v>127</v>
      </c>
      <c r="Q14">
        <v>78.2</v>
      </c>
      <c r="R14">
        <f t="shared" si="3"/>
        <v>4.299999999999997</v>
      </c>
      <c r="T14">
        <v>9</v>
      </c>
      <c r="U14">
        <v>6.599999999999994</v>
      </c>
      <c r="V14" s="3">
        <f t="shared" si="4"/>
        <v>3.5464803868887658</v>
      </c>
      <c r="W14" s="2">
        <f t="shared" si="5"/>
        <v>21.117678667383124</v>
      </c>
      <c r="X14">
        <v>9</v>
      </c>
      <c r="Y14">
        <f t="shared" si="14"/>
        <v>11.2</v>
      </c>
      <c r="Z14">
        <f t="shared" si="6"/>
        <v>12.6</v>
      </c>
      <c r="AA14">
        <f t="shared" si="7"/>
        <v>13</v>
      </c>
      <c r="AB14">
        <f ca="1" t="shared" si="8"/>
        <v>12</v>
      </c>
      <c r="AC14">
        <f ca="1" t="shared" si="9"/>
        <v>13</v>
      </c>
      <c r="AD14" s="3">
        <f ca="1" t="shared" si="10"/>
        <v>38.20526598602902</v>
      </c>
      <c r="AE14" s="3">
        <f ca="1" t="shared" si="11"/>
        <v>42.45029554003224</v>
      </c>
      <c r="AF14" s="3">
        <f t="shared" si="12"/>
        <v>40.75228371843095</v>
      </c>
      <c r="AG14" s="3">
        <f t="shared" si="13"/>
        <v>7.017732401934445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6.599999999999994</v>
      </c>
      <c r="G15">
        <f t="shared" si="2"/>
        <v>34.80000000000001</v>
      </c>
      <c r="I15">
        <f t="shared" si="1"/>
        <v>72.60000000038411</v>
      </c>
      <c r="L15" s="2">
        <v>95</v>
      </c>
      <c r="M15">
        <v>6</v>
      </c>
      <c r="N15">
        <v>6</v>
      </c>
      <c r="O15">
        <v>11</v>
      </c>
      <c r="P15" t="s">
        <v>127</v>
      </c>
      <c r="Q15">
        <v>84.8</v>
      </c>
      <c r="R15">
        <f t="shared" si="3"/>
        <v>6.599999999999994</v>
      </c>
      <c r="T15">
        <v>10</v>
      </c>
      <c r="U15">
        <v>14.8</v>
      </c>
      <c r="V15" s="3">
        <f t="shared" si="4"/>
        <v>7.952713594841483</v>
      </c>
      <c r="W15" s="2">
        <f t="shared" si="5"/>
        <v>29.07039226222461</v>
      </c>
      <c r="X15">
        <v>10</v>
      </c>
      <c r="Y15">
        <f t="shared" si="14"/>
        <v>12.6</v>
      </c>
      <c r="Z15">
        <f t="shared" si="6"/>
        <v>14</v>
      </c>
      <c r="AA15">
        <f t="shared" si="7"/>
        <v>15</v>
      </c>
      <c r="AB15">
        <f ca="1" t="shared" si="8"/>
        <v>14</v>
      </c>
      <c r="AC15">
        <f ca="1" t="shared" si="9"/>
        <v>15</v>
      </c>
      <c r="AD15" s="3">
        <f ca="1" t="shared" si="10"/>
        <v>45.02955400322408</v>
      </c>
      <c r="AE15" s="3">
        <f ca="1" t="shared" si="11"/>
        <v>51.96131112305213</v>
      </c>
      <c r="AF15" s="3">
        <f t="shared" si="12"/>
        <v>45.02955400322408</v>
      </c>
      <c r="AG15" s="3">
        <f t="shared" si="13"/>
        <v>4.277270284793126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14.8</v>
      </c>
      <c r="G16">
        <f t="shared" si="2"/>
        <v>41.400000000000006</v>
      </c>
      <c r="I16">
        <f t="shared" si="1"/>
        <v>177.60000000000002</v>
      </c>
      <c r="L16" s="2">
        <v>95</v>
      </c>
      <c r="M16">
        <v>6</v>
      </c>
      <c r="N16">
        <v>6</v>
      </c>
      <c r="O16">
        <v>12</v>
      </c>
      <c r="P16" t="s">
        <v>127</v>
      </c>
      <c r="Q16">
        <v>99.6</v>
      </c>
      <c r="R16">
        <f t="shared" si="3"/>
        <v>14.799999999999997</v>
      </c>
      <c r="T16">
        <v>11</v>
      </c>
      <c r="U16">
        <v>6.6000000000000085</v>
      </c>
      <c r="V16" s="3">
        <f t="shared" si="4"/>
        <v>3.5464803868887738</v>
      </c>
      <c r="W16" s="2">
        <f t="shared" si="5"/>
        <v>32.61687264911338</v>
      </c>
      <c r="X16">
        <v>11</v>
      </c>
      <c r="Y16">
        <f t="shared" si="14"/>
        <v>14</v>
      </c>
      <c r="Z16">
        <f t="shared" si="6"/>
        <v>15.4</v>
      </c>
      <c r="AA16">
        <f t="shared" si="7"/>
        <v>16</v>
      </c>
      <c r="AB16">
        <f ca="1" t="shared" si="8"/>
        <v>15</v>
      </c>
      <c r="AC16">
        <f ca="1" t="shared" si="9"/>
        <v>16</v>
      </c>
      <c r="AD16" s="3">
        <f ca="1" t="shared" si="10"/>
        <v>51.96131112305213</v>
      </c>
      <c r="AE16" s="3">
        <f ca="1" t="shared" si="11"/>
        <v>58.140784524449224</v>
      </c>
      <c r="AF16" s="3">
        <f t="shared" si="12"/>
        <v>54.43310048361097</v>
      </c>
      <c r="AG16" s="3">
        <f t="shared" si="13"/>
        <v>9.403546480386893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6.6000000000000085</v>
      </c>
      <c r="G17">
        <f t="shared" si="2"/>
        <v>56.2</v>
      </c>
      <c r="I17">
        <f t="shared" si="1"/>
        <v>85.79999999961593</v>
      </c>
      <c r="L17" s="2">
        <v>95</v>
      </c>
      <c r="M17">
        <v>6</v>
      </c>
      <c r="N17">
        <v>6</v>
      </c>
      <c r="O17">
        <v>13</v>
      </c>
      <c r="P17" t="s">
        <v>127</v>
      </c>
      <c r="Q17">
        <v>106.2</v>
      </c>
      <c r="R17">
        <f t="shared" si="3"/>
        <v>6.6000000000000085</v>
      </c>
      <c r="T17">
        <v>12</v>
      </c>
      <c r="U17">
        <v>10.4</v>
      </c>
      <c r="V17" s="3">
        <f t="shared" si="4"/>
        <v>5.588393336915636</v>
      </c>
      <c r="W17" s="2">
        <f t="shared" si="5"/>
        <v>38.20526598602902</v>
      </c>
      <c r="X17">
        <v>12</v>
      </c>
      <c r="Y17">
        <f t="shared" si="14"/>
        <v>15.4</v>
      </c>
      <c r="Z17">
        <f t="shared" si="6"/>
        <v>16.8</v>
      </c>
      <c r="AA17">
        <f t="shared" si="7"/>
        <v>17</v>
      </c>
      <c r="AB17">
        <f ca="1" t="shared" si="8"/>
        <v>16</v>
      </c>
      <c r="AC17">
        <f ca="1" t="shared" si="9"/>
        <v>17</v>
      </c>
      <c r="AD17" s="3">
        <f ca="1" t="shared" si="10"/>
        <v>58.140784524449224</v>
      </c>
      <c r="AE17" s="3">
        <f ca="1" t="shared" si="11"/>
        <v>64.6963997850618</v>
      </c>
      <c r="AF17" s="3">
        <f t="shared" si="12"/>
        <v>63.38527673293929</v>
      </c>
      <c r="AG17" s="3">
        <f t="shared" si="13"/>
        <v>8.952176249328318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10.4</v>
      </c>
      <c r="G18">
        <f t="shared" si="2"/>
        <v>62.80000000000001</v>
      </c>
      <c r="I18">
        <f t="shared" si="1"/>
        <v>145.60000000060538</v>
      </c>
      <c r="L18" s="2">
        <v>95</v>
      </c>
      <c r="M18">
        <v>6</v>
      </c>
      <c r="N18">
        <v>6</v>
      </c>
      <c r="O18">
        <v>14</v>
      </c>
      <c r="P18" t="s">
        <v>127</v>
      </c>
      <c r="Q18">
        <v>116.6</v>
      </c>
      <c r="R18">
        <f t="shared" si="3"/>
        <v>10.399999999999991</v>
      </c>
      <c r="T18">
        <v>13</v>
      </c>
      <c r="U18">
        <v>7.900000000000006</v>
      </c>
      <c r="V18" s="3">
        <f t="shared" si="4"/>
        <v>4.245029554003227</v>
      </c>
      <c r="W18" s="2">
        <f t="shared" si="5"/>
        <v>42.45029554003224</v>
      </c>
      <c r="X18">
        <v>13</v>
      </c>
      <c r="Y18">
        <f t="shared" si="14"/>
        <v>16.8</v>
      </c>
      <c r="Z18">
        <f t="shared" si="6"/>
        <v>18.2</v>
      </c>
      <c r="AA18">
        <f t="shared" si="7"/>
        <v>19</v>
      </c>
      <c r="AB18">
        <f ca="1" t="shared" si="8"/>
        <v>18</v>
      </c>
      <c r="AC18">
        <f ca="1" t="shared" si="9"/>
        <v>19</v>
      </c>
      <c r="AD18" s="3">
        <f ca="1" t="shared" si="10"/>
        <v>71.62815690488985</v>
      </c>
      <c r="AE18" s="3">
        <f ca="1" t="shared" si="11"/>
        <v>78.45244492208491</v>
      </c>
      <c r="AF18" s="3">
        <f t="shared" si="12"/>
        <v>72.99301450832886</v>
      </c>
      <c r="AG18" s="3">
        <f t="shared" si="13"/>
        <v>9.607737775389566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7.900000000000006</v>
      </c>
      <c r="G19">
        <f t="shared" si="2"/>
        <v>73.20000000000002</v>
      </c>
      <c r="I19">
        <f t="shared" si="1"/>
        <v>118.50000000000009</v>
      </c>
      <c r="L19" s="2">
        <v>95</v>
      </c>
      <c r="M19">
        <v>6</v>
      </c>
      <c r="N19">
        <v>6</v>
      </c>
      <c r="O19">
        <v>15</v>
      </c>
      <c r="P19" t="s">
        <v>127</v>
      </c>
      <c r="Q19">
        <v>124.5</v>
      </c>
      <c r="R19">
        <f t="shared" si="3"/>
        <v>7.900000000000006</v>
      </c>
      <c r="T19">
        <v>14</v>
      </c>
      <c r="U19">
        <v>4.800000000000011</v>
      </c>
      <c r="V19" s="3">
        <f t="shared" si="4"/>
        <v>2.579258463191838</v>
      </c>
      <c r="W19" s="2">
        <f t="shared" si="5"/>
        <v>45.02955400322408</v>
      </c>
      <c r="X19">
        <v>14</v>
      </c>
      <c r="Y19">
        <f t="shared" si="14"/>
        <v>18.2</v>
      </c>
      <c r="Z19">
        <f t="shared" si="6"/>
        <v>19.6</v>
      </c>
      <c r="AA19">
        <f t="shared" si="7"/>
        <v>20</v>
      </c>
      <c r="AB19">
        <f ca="1" t="shared" si="8"/>
        <v>19</v>
      </c>
      <c r="AC19">
        <f ca="1" t="shared" si="9"/>
        <v>20</v>
      </c>
      <c r="AD19" s="3">
        <f ca="1" t="shared" si="10"/>
        <v>78.45244492208491</v>
      </c>
      <c r="AE19" s="3">
        <f ca="1" t="shared" si="11"/>
        <v>83.2348199892531</v>
      </c>
      <c r="AF19" s="3">
        <f t="shared" si="12"/>
        <v>81.32186996238583</v>
      </c>
      <c r="AG19" s="3">
        <f t="shared" si="13"/>
        <v>8.328855454056978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4.800000000000011</v>
      </c>
      <c r="G20">
        <f t="shared" si="2"/>
        <v>81.10000000000002</v>
      </c>
      <c r="I20">
        <f t="shared" si="1"/>
        <v>76.79999999972078</v>
      </c>
      <c r="L20" s="2">
        <v>95</v>
      </c>
      <c r="M20">
        <v>6</v>
      </c>
      <c r="N20">
        <v>6</v>
      </c>
      <c r="O20">
        <v>16</v>
      </c>
      <c r="P20" t="s">
        <v>127</v>
      </c>
      <c r="Q20">
        <v>129.3</v>
      </c>
      <c r="R20">
        <f t="shared" si="3"/>
        <v>4.800000000000011</v>
      </c>
      <c r="T20">
        <v>15</v>
      </c>
      <c r="U20">
        <v>12.9</v>
      </c>
      <c r="V20" s="3">
        <f t="shared" si="4"/>
        <v>6.931757119828048</v>
      </c>
      <c r="W20" s="2">
        <f t="shared" si="5"/>
        <v>51.96131112305213</v>
      </c>
      <c r="X20">
        <v>15</v>
      </c>
      <c r="Y20">
        <f t="shared" si="14"/>
        <v>19.6</v>
      </c>
      <c r="Z20">
        <f t="shared" si="6"/>
        <v>21</v>
      </c>
      <c r="AA20">
        <f t="shared" si="7"/>
        <v>22</v>
      </c>
      <c r="AB20">
        <f ca="1" t="shared" si="8"/>
        <v>21</v>
      </c>
      <c r="AC20">
        <f ca="1" t="shared" si="9"/>
        <v>22</v>
      </c>
      <c r="AD20" s="3">
        <f ca="1" t="shared" si="10"/>
        <v>87.21117678667385</v>
      </c>
      <c r="AE20" s="3">
        <f ca="1" t="shared" si="11"/>
        <v>90.8651262761956</v>
      </c>
      <c r="AF20" s="3">
        <f t="shared" si="12"/>
        <v>87.21117678667385</v>
      </c>
      <c r="AG20" s="3">
        <f t="shared" si="13"/>
        <v>5.889306824288013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12.9</v>
      </c>
      <c r="G21">
        <f t="shared" si="2"/>
        <v>85.90000000000003</v>
      </c>
      <c r="I21">
        <f t="shared" si="1"/>
        <v>219.30000000075088</v>
      </c>
      <c r="L21" s="2">
        <v>95</v>
      </c>
      <c r="M21">
        <v>6</v>
      </c>
      <c r="N21">
        <v>6</v>
      </c>
      <c r="O21">
        <v>17</v>
      </c>
      <c r="P21" t="s">
        <v>127</v>
      </c>
      <c r="Q21">
        <v>142.2</v>
      </c>
      <c r="R21">
        <f t="shared" si="3"/>
        <v>12.899999999999977</v>
      </c>
      <c r="T21">
        <v>16</v>
      </c>
      <c r="U21">
        <v>11.5</v>
      </c>
      <c r="V21" s="3">
        <f t="shared" si="4"/>
        <v>6.1794734013970976</v>
      </c>
      <c r="W21" s="2">
        <f t="shared" si="5"/>
        <v>58.140784524449224</v>
      </c>
      <c r="X21">
        <v>16</v>
      </c>
      <c r="Y21">
        <f t="shared" si="14"/>
        <v>21</v>
      </c>
      <c r="Z21">
        <f t="shared" si="6"/>
        <v>22.4</v>
      </c>
      <c r="AA21">
        <f t="shared" si="7"/>
        <v>23</v>
      </c>
      <c r="AB21">
        <f ca="1" t="shared" si="8"/>
        <v>22</v>
      </c>
      <c r="AC21">
        <f ca="1" t="shared" si="9"/>
        <v>23</v>
      </c>
      <c r="AD21" s="3">
        <f ca="1" t="shared" si="10"/>
        <v>90.8651262761956</v>
      </c>
      <c r="AE21" s="3">
        <f ca="1" t="shared" si="11"/>
        <v>92.79957012358946</v>
      </c>
      <c r="AF21" s="3">
        <f t="shared" si="12"/>
        <v>91.63890381515314</v>
      </c>
      <c r="AG21" s="3">
        <f t="shared" si="13"/>
        <v>4.427727028479296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11.5</v>
      </c>
      <c r="G22">
        <f t="shared" si="2"/>
        <v>98.80000000000004</v>
      </c>
      <c r="I22">
        <f t="shared" si="1"/>
        <v>207</v>
      </c>
      <c r="L22" s="2">
        <v>95</v>
      </c>
      <c r="M22">
        <v>6</v>
      </c>
      <c r="N22">
        <v>6</v>
      </c>
      <c r="O22">
        <v>18</v>
      </c>
      <c r="P22" t="s">
        <v>127</v>
      </c>
      <c r="Q22">
        <v>153.7</v>
      </c>
      <c r="R22">
        <f t="shared" si="3"/>
        <v>11.5</v>
      </c>
      <c r="T22">
        <v>17</v>
      </c>
      <c r="U22">
        <v>12.2</v>
      </c>
      <c r="V22" s="3">
        <f t="shared" si="4"/>
        <v>6.555615260612573</v>
      </c>
      <c r="W22" s="2">
        <f t="shared" si="5"/>
        <v>64.6963997850618</v>
      </c>
      <c r="X22">
        <v>17</v>
      </c>
      <c r="Y22">
        <f t="shared" si="14"/>
        <v>22.4</v>
      </c>
      <c r="Z22">
        <f t="shared" si="6"/>
        <v>23.8</v>
      </c>
      <c r="AA22">
        <f t="shared" si="7"/>
        <v>24</v>
      </c>
      <c r="AB22">
        <f ca="1" t="shared" si="8"/>
        <v>23</v>
      </c>
      <c r="AC22">
        <f ca="1" t="shared" si="9"/>
        <v>24</v>
      </c>
      <c r="AD22" s="3">
        <f ca="1" t="shared" si="10"/>
        <v>92.79957012358946</v>
      </c>
      <c r="AE22" s="3">
        <f ca="1" t="shared" si="11"/>
        <v>94.68027941966685</v>
      </c>
      <c r="AF22" s="3">
        <f t="shared" si="12"/>
        <v>94.30413756045137</v>
      </c>
      <c r="AG22" s="3">
        <f t="shared" si="13"/>
        <v>2.6652337452982238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12.2</v>
      </c>
      <c r="G23">
        <f t="shared" si="2"/>
        <v>110.30000000000004</v>
      </c>
      <c r="I23">
        <f t="shared" si="1"/>
        <v>231.79999999928984</v>
      </c>
      <c r="L23" s="2">
        <v>95</v>
      </c>
      <c r="M23">
        <v>6</v>
      </c>
      <c r="N23">
        <v>6</v>
      </c>
      <c r="O23">
        <v>19</v>
      </c>
      <c r="P23" t="s">
        <v>127</v>
      </c>
      <c r="Q23">
        <v>165.9</v>
      </c>
      <c r="R23">
        <f t="shared" si="3"/>
        <v>12.200000000000017</v>
      </c>
      <c r="T23">
        <v>18</v>
      </c>
      <c r="U23">
        <v>12.9</v>
      </c>
      <c r="V23" s="3">
        <f t="shared" si="4"/>
        <v>6.931757119828048</v>
      </c>
      <c r="W23" s="2">
        <f t="shared" si="5"/>
        <v>71.62815690488985</v>
      </c>
      <c r="X23">
        <v>18</v>
      </c>
      <c r="Y23">
        <f t="shared" si="14"/>
        <v>23.8</v>
      </c>
      <c r="Z23">
        <f t="shared" si="6"/>
        <v>25.2</v>
      </c>
      <c r="AA23">
        <f t="shared" si="7"/>
        <v>26</v>
      </c>
      <c r="AB23">
        <f ca="1" t="shared" si="8"/>
        <v>25</v>
      </c>
      <c r="AC23">
        <f ca="1" t="shared" si="9"/>
        <v>26</v>
      </c>
      <c r="AD23" s="3">
        <f ca="1" t="shared" si="10"/>
        <v>96.07737775389576</v>
      </c>
      <c r="AE23" s="3">
        <f ca="1" t="shared" si="11"/>
        <v>97.31327243417518</v>
      </c>
      <c r="AF23" s="3">
        <f t="shared" si="12"/>
        <v>96.32455668995165</v>
      </c>
      <c r="AG23" s="3">
        <f t="shared" si="13"/>
        <v>2.020419129500283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12.9</v>
      </c>
      <c r="G24">
        <f t="shared" si="2"/>
        <v>122.50000000000004</v>
      </c>
      <c r="I24">
        <f t="shared" si="1"/>
        <v>258.0000000007509</v>
      </c>
      <c r="L24" s="2">
        <v>95</v>
      </c>
      <c r="M24">
        <v>6</v>
      </c>
      <c r="N24">
        <v>6</v>
      </c>
      <c r="O24">
        <v>20</v>
      </c>
      <c r="P24" t="s">
        <v>127</v>
      </c>
      <c r="Q24">
        <v>178.8</v>
      </c>
      <c r="R24">
        <f t="shared" si="3"/>
        <v>12.900000000000006</v>
      </c>
      <c r="T24">
        <v>19</v>
      </c>
      <c r="U24">
        <v>12.7</v>
      </c>
      <c r="V24" s="3">
        <f t="shared" si="4"/>
        <v>6.824288017195055</v>
      </c>
      <c r="W24" s="2">
        <f t="shared" si="5"/>
        <v>78.45244492208491</v>
      </c>
      <c r="X24">
        <v>19</v>
      </c>
      <c r="Y24">
        <f t="shared" si="14"/>
        <v>25.2</v>
      </c>
      <c r="Z24">
        <f t="shared" si="6"/>
        <v>26.6</v>
      </c>
      <c r="AA24">
        <f t="shared" si="7"/>
        <v>27</v>
      </c>
      <c r="AB24">
        <f ca="1" t="shared" si="8"/>
        <v>26</v>
      </c>
      <c r="AC24">
        <f ca="1" t="shared" si="9"/>
        <v>27</v>
      </c>
      <c r="AD24" s="3">
        <f ca="1" t="shared" si="10"/>
        <v>97.31327243417518</v>
      </c>
      <c r="AE24" s="3">
        <f ca="1" t="shared" si="11"/>
        <v>98.81783987103708</v>
      </c>
      <c r="AF24" s="3">
        <f t="shared" si="12"/>
        <v>98.21601289629233</v>
      </c>
      <c r="AG24" s="3">
        <f t="shared" si="13"/>
        <v>1.8914562063406777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12.7</v>
      </c>
      <c r="G25">
        <f t="shared" si="2"/>
        <v>135.40000000000003</v>
      </c>
      <c r="I25">
        <f t="shared" si="1"/>
        <v>266.69999999999993</v>
      </c>
      <c r="L25" s="2">
        <v>95</v>
      </c>
      <c r="M25">
        <v>6</v>
      </c>
      <c r="N25">
        <v>6</v>
      </c>
      <c r="O25">
        <v>21</v>
      </c>
      <c r="P25" t="s">
        <v>127</v>
      </c>
      <c r="Q25">
        <v>191.5</v>
      </c>
      <c r="R25">
        <f t="shared" si="3"/>
        <v>12.699999999999989</v>
      </c>
      <c r="T25">
        <v>20</v>
      </c>
      <c r="U25">
        <v>8.900000000000006</v>
      </c>
      <c r="V25" s="3">
        <f t="shared" si="4"/>
        <v>4.782375067168192</v>
      </c>
      <c r="W25" s="2">
        <f t="shared" si="5"/>
        <v>83.2348199892531</v>
      </c>
      <c r="X25">
        <v>20</v>
      </c>
      <c r="Y25">
        <f t="shared" si="14"/>
        <v>26.6</v>
      </c>
      <c r="Z25">
        <f t="shared" si="6"/>
        <v>28</v>
      </c>
      <c r="AA25">
        <f t="shared" si="7"/>
        <v>28</v>
      </c>
      <c r="AB25">
        <f ca="1" t="shared" si="8"/>
        <v>27</v>
      </c>
      <c r="AC25">
        <f ca="1" t="shared" si="9"/>
        <v>28</v>
      </c>
      <c r="AD25" s="3">
        <f ca="1" t="shared" si="10"/>
        <v>98.81783987103708</v>
      </c>
      <c r="AE25" s="3">
        <f ca="1" t="shared" si="11"/>
        <v>100</v>
      </c>
      <c r="AF25" s="3">
        <f t="shared" si="12"/>
        <v>100</v>
      </c>
      <c r="AG25" s="3">
        <f t="shared" si="13"/>
        <v>1.7839871037076733</v>
      </c>
    </row>
    <row r="26" spans="1:23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8.900000000000006</v>
      </c>
      <c r="G26">
        <f t="shared" si="2"/>
        <v>148.10000000000002</v>
      </c>
      <c r="I26">
        <f t="shared" si="1"/>
        <v>195.79999999948208</v>
      </c>
      <c r="L26" s="2">
        <v>95</v>
      </c>
      <c r="M26">
        <v>6</v>
      </c>
      <c r="N26">
        <v>6</v>
      </c>
      <c r="O26">
        <v>22</v>
      </c>
      <c r="P26" t="s">
        <v>127</v>
      </c>
      <c r="Q26">
        <v>200.4</v>
      </c>
      <c r="R26">
        <f t="shared" si="3"/>
        <v>8.900000000000006</v>
      </c>
      <c r="T26">
        <v>21</v>
      </c>
      <c r="U26">
        <v>7.400000000000006</v>
      </c>
      <c r="V26" s="3">
        <f t="shared" si="4"/>
        <v>3.9763567974207445</v>
      </c>
      <c r="W26" s="2">
        <f t="shared" si="5"/>
        <v>87.21117678667385</v>
      </c>
    </row>
    <row r="27" spans="1:23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7.400000000000006</v>
      </c>
      <c r="G27">
        <f t="shared" si="2"/>
        <v>157.00000000000003</v>
      </c>
      <c r="I27">
        <f t="shared" si="1"/>
        <v>170.20000000043086</v>
      </c>
      <c r="L27" s="2">
        <v>95</v>
      </c>
      <c r="M27">
        <v>6</v>
      </c>
      <c r="N27">
        <v>6</v>
      </c>
      <c r="O27">
        <v>23</v>
      </c>
      <c r="P27" t="s">
        <v>127</v>
      </c>
      <c r="Q27">
        <v>207.8</v>
      </c>
      <c r="R27">
        <f t="shared" si="3"/>
        <v>7.400000000000006</v>
      </c>
      <c r="T27">
        <v>22</v>
      </c>
      <c r="U27">
        <v>6.799999999999983</v>
      </c>
      <c r="V27" s="3">
        <f t="shared" si="4"/>
        <v>3.6539494895217532</v>
      </c>
      <c r="W27" s="2">
        <f t="shared" si="5"/>
        <v>90.8651262761956</v>
      </c>
    </row>
    <row r="28" spans="1:23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6.799999999999983</v>
      </c>
      <c r="G28">
        <f t="shared" si="2"/>
        <v>164.40000000000003</v>
      </c>
      <c r="I28">
        <f t="shared" si="1"/>
        <v>163.1999999999996</v>
      </c>
      <c r="L28" s="2">
        <v>95</v>
      </c>
      <c r="M28">
        <v>6</v>
      </c>
      <c r="N28">
        <v>7</v>
      </c>
      <c r="O28">
        <v>0</v>
      </c>
      <c r="P28" t="s">
        <v>127</v>
      </c>
      <c r="Q28">
        <v>214.6</v>
      </c>
      <c r="R28">
        <f t="shared" si="3"/>
        <v>6.799999999999983</v>
      </c>
      <c r="T28">
        <v>23</v>
      </c>
      <c r="U28">
        <v>3.5999999999999943</v>
      </c>
      <c r="V28" s="3">
        <f t="shared" si="4"/>
        <v>1.934443847393871</v>
      </c>
      <c r="W28" s="2">
        <f t="shared" si="5"/>
        <v>92.79957012358946</v>
      </c>
    </row>
    <row r="29" spans="1:23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3.5999999999999943</v>
      </c>
      <c r="G29">
        <f t="shared" si="2"/>
        <v>171.20000000000002</v>
      </c>
      <c r="I29">
        <f t="shared" si="1"/>
        <v>86.39999999999986</v>
      </c>
      <c r="L29" s="2">
        <v>95</v>
      </c>
      <c r="M29">
        <v>6</v>
      </c>
      <c r="N29">
        <v>7</v>
      </c>
      <c r="O29">
        <v>1</v>
      </c>
      <c r="P29" t="s">
        <v>127</v>
      </c>
      <c r="Q29">
        <v>218.2</v>
      </c>
      <c r="R29">
        <f t="shared" si="3"/>
        <v>3.5999999999999943</v>
      </c>
      <c r="T29">
        <v>24</v>
      </c>
      <c r="U29">
        <v>3.5</v>
      </c>
      <c r="V29" s="3">
        <f t="shared" si="4"/>
        <v>1.8807092960773775</v>
      </c>
      <c r="W29" s="2">
        <f t="shared" si="5"/>
        <v>94.68027941966685</v>
      </c>
    </row>
    <row r="30" spans="1:23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3.5</v>
      </c>
      <c r="G30">
        <f t="shared" si="2"/>
        <v>174.8</v>
      </c>
      <c r="I30">
        <f t="shared" si="1"/>
        <v>87.49999999979627</v>
      </c>
      <c r="L30" s="2">
        <v>95</v>
      </c>
      <c r="M30">
        <v>6</v>
      </c>
      <c r="N30">
        <v>7</v>
      </c>
      <c r="O30">
        <v>2</v>
      </c>
      <c r="P30" t="s">
        <v>127</v>
      </c>
      <c r="Q30">
        <v>221.7</v>
      </c>
      <c r="R30">
        <f t="shared" si="3"/>
        <v>3.5</v>
      </c>
      <c r="T30">
        <v>25</v>
      </c>
      <c r="U30">
        <v>2.6000000000000227</v>
      </c>
      <c r="V30" s="3">
        <f t="shared" si="4"/>
        <v>1.3970983342289212</v>
      </c>
      <c r="W30" s="2">
        <f t="shared" si="5"/>
        <v>96.07737775389576</v>
      </c>
    </row>
    <row r="31" spans="1:23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2.6000000000000227</v>
      </c>
      <c r="G31">
        <f t="shared" si="2"/>
        <v>178.3</v>
      </c>
      <c r="I31">
        <f t="shared" si="1"/>
        <v>67.60000000015194</v>
      </c>
      <c r="L31" s="2">
        <v>95</v>
      </c>
      <c r="M31">
        <v>6</v>
      </c>
      <c r="N31">
        <v>7</v>
      </c>
      <c r="O31">
        <v>3</v>
      </c>
      <c r="P31" t="s">
        <v>127</v>
      </c>
      <c r="Q31">
        <v>224.3</v>
      </c>
      <c r="R31">
        <f t="shared" si="3"/>
        <v>2.6000000000000227</v>
      </c>
      <c r="T31">
        <v>26</v>
      </c>
      <c r="U31">
        <v>2.299999999999983</v>
      </c>
      <c r="V31" s="3">
        <f t="shared" si="4"/>
        <v>1.2358946802794102</v>
      </c>
      <c r="W31" s="2">
        <f t="shared" si="5"/>
        <v>97.31327243417518</v>
      </c>
    </row>
    <row r="32" spans="1:23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2.299999999999983</v>
      </c>
      <c r="G32">
        <f t="shared" si="2"/>
        <v>180.90000000000003</v>
      </c>
      <c r="I32">
        <f t="shared" si="1"/>
        <v>62.09999999999954</v>
      </c>
      <c r="L32" s="2">
        <v>95</v>
      </c>
      <c r="M32">
        <v>6</v>
      </c>
      <c r="N32">
        <v>7</v>
      </c>
      <c r="O32">
        <v>4</v>
      </c>
      <c r="P32" t="s">
        <v>127</v>
      </c>
      <c r="Q32">
        <v>226.6</v>
      </c>
      <c r="R32">
        <f t="shared" si="3"/>
        <v>2.299999999999983</v>
      </c>
      <c r="T32">
        <v>27</v>
      </c>
      <c r="U32">
        <v>2.8000000000000114</v>
      </c>
      <c r="V32" s="3">
        <f t="shared" si="4"/>
        <v>1.5045674368619082</v>
      </c>
      <c r="W32" s="2">
        <f t="shared" si="5"/>
        <v>98.81783987103708</v>
      </c>
    </row>
    <row r="33" spans="1:23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2.8000000000000114</v>
      </c>
      <c r="G33">
        <f t="shared" si="2"/>
        <v>183.20000000000002</v>
      </c>
      <c r="I33">
        <f t="shared" si="1"/>
        <v>78.39999999983733</v>
      </c>
      <c r="L33" s="2">
        <v>95</v>
      </c>
      <c r="M33">
        <v>6</v>
      </c>
      <c r="N33">
        <v>7</v>
      </c>
      <c r="O33">
        <v>5</v>
      </c>
      <c r="P33" t="s">
        <v>127</v>
      </c>
      <c r="Q33">
        <v>229.4</v>
      </c>
      <c r="R33">
        <f t="shared" si="3"/>
        <v>2.8000000000000114</v>
      </c>
      <c r="T33">
        <v>28</v>
      </c>
      <c r="U33">
        <v>2.1999999999999886</v>
      </c>
      <c r="V33" s="3">
        <f t="shared" si="4"/>
        <v>1.182160128962917</v>
      </c>
      <c r="W33" s="2">
        <f t="shared" si="5"/>
        <v>100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2.1999999999999886</v>
      </c>
      <c r="G34">
        <f t="shared" si="2"/>
        <v>186.00000000000003</v>
      </c>
      <c r="I34">
        <f t="shared" si="1"/>
        <v>63.800000000127724</v>
      </c>
      <c r="L34" s="2">
        <v>95</v>
      </c>
      <c r="M34">
        <v>6</v>
      </c>
      <c r="N34">
        <v>7</v>
      </c>
      <c r="O34">
        <v>6</v>
      </c>
      <c r="P34" t="s">
        <v>127</v>
      </c>
      <c r="Q34">
        <v>231.6</v>
      </c>
      <c r="R34">
        <f t="shared" si="3"/>
        <v>2.1999999999999886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0.30000000000001137</v>
      </c>
      <c r="G35">
        <f t="shared" si="2"/>
        <v>188.20000000000002</v>
      </c>
      <c r="I35">
        <f t="shared" si="1"/>
        <v>9.000000000000341</v>
      </c>
      <c r="L35" s="2">
        <v>95</v>
      </c>
      <c r="M35">
        <v>6</v>
      </c>
      <c r="N35">
        <v>7</v>
      </c>
      <c r="O35">
        <v>7</v>
      </c>
      <c r="P35" t="s">
        <v>127</v>
      </c>
      <c r="Q35">
        <v>231.9</v>
      </c>
      <c r="R35">
        <f t="shared" si="3"/>
        <v>0.30000000000001137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0.29999999999998295</v>
      </c>
      <c r="G36">
        <f t="shared" si="2"/>
        <v>188.50000000000003</v>
      </c>
      <c r="I36">
        <f aca="true" t="shared" si="16" ref="I36:I52">F36*24*(E36-$E$4)</f>
        <v>9.29999999998201</v>
      </c>
      <c r="L36" s="2">
        <v>95</v>
      </c>
      <c r="M36">
        <v>6</v>
      </c>
      <c r="N36">
        <v>7</v>
      </c>
      <c r="O36">
        <v>8</v>
      </c>
      <c r="P36" t="s">
        <v>127</v>
      </c>
      <c r="Q36">
        <v>232.2</v>
      </c>
      <c r="R36">
        <f t="shared" si="3"/>
        <v>0.29999999999998295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1.200000000000017</v>
      </c>
      <c r="G37">
        <f t="shared" si="2"/>
        <v>188.8</v>
      </c>
      <c r="I37">
        <f t="shared" si="16"/>
        <v>38.40000000007039</v>
      </c>
      <c r="L37" s="2">
        <v>95</v>
      </c>
      <c r="M37">
        <v>6</v>
      </c>
      <c r="N37">
        <v>7</v>
      </c>
      <c r="O37">
        <v>9</v>
      </c>
      <c r="P37" t="s">
        <v>127</v>
      </c>
      <c r="Q37">
        <v>233.4</v>
      </c>
      <c r="R37">
        <f t="shared" si="3"/>
        <v>1.200000000000017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2.299999999999983</v>
      </c>
      <c r="G38">
        <f t="shared" si="2"/>
        <v>190.00000000000003</v>
      </c>
      <c r="I38">
        <f t="shared" si="16"/>
        <v>75.89999999999944</v>
      </c>
      <c r="L38" s="2">
        <v>95</v>
      </c>
      <c r="M38">
        <v>6</v>
      </c>
      <c r="N38">
        <v>7</v>
      </c>
      <c r="O38">
        <v>10</v>
      </c>
      <c r="P38" t="s">
        <v>127</v>
      </c>
      <c r="Q38">
        <v>235.7</v>
      </c>
      <c r="R38">
        <f t="shared" si="3"/>
        <v>2.299999999999983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5.900000000000006</v>
      </c>
      <c r="G39">
        <f t="shared" si="2"/>
        <v>192.3</v>
      </c>
      <c r="I39">
        <f t="shared" si="16"/>
        <v>200.59999999965677</v>
      </c>
      <c r="L39" s="2">
        <v>95</v>
      </c>
      <c r="M39">
        <v>6</v>
      </c>
      <c r="N39">
        <v>7</v>
      </c>
      <c r="O39">
        <v>11</v>
      </c>
      <c r="P39" t="s">
        <v>127</v>
      </c>
      <c r="Q39">
        <v>241.6</v>
      </c>
      <c r="R39">
        <f t="shared" si="3"/>
        <v>5.900000000000006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198.20000000000002</v>
      </c>
      <c r="I40">
        <f t="shared" si="16"/>
        <v>0</v>
      </c>
      <c r="L40" s="2">
        <v>95</v>
      </c>
      <c r="M40">
        <v>6</v>
      </c>
      <c r="N40">
        <v>7</v>
      </c>
      <c r="O40">
        <v>12</v>
      </c>
      <c r="P40" t="s">
        <v>127</v>
      </c>
      <c r="Q40">
        <v>241.6</v>
      </c>
      <c r="R40">
        <f t="shared" si="3"/>
        <v>0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0.20000000000001705</v>
      </c>
      <c r="G41">
        <f t="shared" si="2"/>
        <v>198.20000000000002</v>
      </c>
      <c r="I41">
        <f t="shared" si="16"/>
        <v>7.200000000000614</v>
      </c>
      <c r="L41" s="2">
        <v>95</v>
      </c>
      <c r="M41">
        <v>6</v>
      </c>
      <c r="N41">
        <v>7</v>
      </c>
      <c r="O41">
        <v>13</v>
      </c>
      <c r="P41" t="s">
        <v>127</v>
      </c>
      <c r="Q41">
        <v>241.8</v>
      </c>
      <c r="R41">
        <f t="shared" si="3"/>
        <v>0.20000000000001705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198.40000000000003</v>
      </c>
      <c r="I42">
        <f t="shared" si="16"/>
        <v>0</v>
      </c>
      <c r="L42" s="2">
        <v>95</v>
      </c>
      <c r="M42">
        <v>6</v>
      </c>
      <c r="N42">
        <v>7</v>
      </c>
      <c r="O42">
        <v>14</v>
      </c>
      <c r="P42" t="s">
        <v>127</v>
      </c>
      <c r="Q42">
        <v>241.8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198.40000000000003</v>
      </c>
      <c r="I43">
        <f t="shared" si="16"/>
        <v>0</v>
      </c>
      <c r="L43" s="2">
        <v>95</v>
      </c>
      <c r="M43">
        <v>6</v>
      </c>
      <c r="N43">
        <v>7</v>
      </c>
      <c r="O43">
        <v>15</v>
      </c>
      <c r="P43" t="s">
        <v>127</v>
      </c>
      <c r="Q43">
        <v>241.8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0.5</v>
      </c>
      <c r="G44">
        <f t="shared" si="2"/>
        <v>198.40000000000003</v>
      </c>
      <c r="I44">
        <f t="shared" si="16"/>
        <v>19.5</v>
      </c>
      <c r="L44" s="2">
        <v>95</v>
      </c>
      <c r="M44">
        <v>6</v>
      </c>
      <c r="N44">
        <v>7</v>
      </c>
      <c r="O44">
        <v>16</v>
      </c>
      <c r="P44" t="s">
        <v>127</v>
      </c>
      <c r="Q44">
        <v>242.3</v>
      </c>
      <c r="R44">
        <f t="shared" si="3"/>
        <v>0.5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0.799999999999983</v>
      </c>
      <c r="G45">
        <f t="shared" si="2"/>
        <v>198.90000000000003</v>
      </c>
      <c r="I45">
        <f t="shared" si="16"/>
        <v>31.999999999952752</v>
      </c>
      <c r="L45" s="2">
        <v>95</v>
      </c>
      <c r="M45">
        <v>6</v>
      </c>
      <c r="N45">
        <v>7</v>
      </c>
      <c r="O45">
        <v>17</v>
      </c>
      <c r="P45" t="s">
        <v>127</v>
      </c>
      <c r="Q45">
        <v>243.1</v>
      </c>
      <c r="R45">
        <f t="shared" si="3"/>
        <v>0.799999999999983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199.70000000000002</v>
      </c>
      <c r="I46">
        <f t="shared" si="16"/>
        <v>0</v>
      </c>
      <c r="L46" s="2">
        <v>95</v>
      </c>
      <c r="M46">
        <v>6</v>
      </c>
      <c r="N46">
        <v>7</v>
      </c>
      <c r="O46">
        <v>18</v>
      </c>
      <c r="P46" t="s">
        <v>127</v>
      </c>
      <c r="Q46">
        <v>243.1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199.70000000000002</v>
      </c>
      <c r="I47">
        <f t="shared" si="16"/>
        <v>0</v>
      </c>
      <c r="L47" s="2">
        <v>95</v>
      </c>
      <c r="M47">
        <v>6</v>
      </c>
      <c r="N47">
        <v>7</v>
      </c>
      <c r="O47">
        <v>19</v>
      </c>
      <c r="P47" t="s">
        <v>127</v>
      </c>
      <c r="Q47">
        <v>243.1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199.70000000000002</v>
      </c>
      <c r="I48">
        <f t="shared" si="16"/>
        <v>0</v>
      </c>
      <c r="L48">
        <v>95</v>
      </c>
      <c r="M48">
        <v>6</v>
      </c>
      <c r="N48">
        <v>7</v>
      </c>
      <c r="O48">
        <v>20</v>
      </c>
      <c r="P48" t="s">
        <v>127</v>
      </c>
      <c r="Q48">
        <v>243.1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199.70000000000002</v>
      </c>
      <c r="I49">
        <f t="shared" si="16"/>
        <v>0</v>
      </c>
      <c r="L49">
        <v>95</v>
      </c>
      <c r="M49">
        <v>6</v>
      </c>
      <c r="N49">
        <v>7</v>
      </c>
      <c r="O49">
        <v>21</v>
      </c>
      <c r="P49" t="s">
        <v>127</v>
      </c>
      <c r="Q49">
        <v>243.1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199.70000000000002</v>
      </c>
      <c r="I50">
        <f t="shared" si="16"/>
        <v>0</v>
      </c>
      <c r="L50">
        <v>95</v>
      </c>
      <c r="M50">
        <v>6</v>
      </c>
      <c r="N50">
        <v>7</v>
      </c>
      <c r="O50">
        <v>22</v>
      </c>
      <c r="P50" t="s">
        <v>127</v>
      </c>
      <c r="Q50">
        <v>243.1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199.70000000000002</v>
      </c>
      <c r="I51">
        <f t="shared" si="16"/>
        <v>0</v>
      </c>
      <c r="L51">
        <v>95</v>
      </c>
      <c r="M51">
        <v>6</v>
      </c>
      <c r="N51">
        <v>7</v>
      </c>
      <c r="O51">
        <v>23</v>
      </c>
      <c r="P51" t="s">
        <v>127</v>
      </c>
      <c r="Q51">
        <v>243.1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199.70000000000002</v>
      </c>
      <c r="I52">
        <f t="shared" si="16"/>
        <v>0</v>
      </c>
      <c r="L52">
        <v>95</v>
      </c>
      <c r="M52">
        <v>6</v>
      </c>
      <c r="N52">
        <v>8</v>
      </c>
      <c r="O52">
        <v>0</v>
      </c>
      <c r="P52" t="s">
        <v>127</v>
      </c>
      <c r="Q52">
        <v>243.1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199.70000000000002</v>
      </c>
      <c r="G57" s="3">
        <f>SUM(I4:I52)</f>
        <v>3439.200000000454</v>
      </c>
      <c r="H57" s="3">
        <f>E4</f>
        <v>34856</v>
      </c>
      <c r="I57" s="3">
        <f>E52</f>
        <v>34857.958333333336</v>
      </c>
      <c r="J57" s="3">
        <f>H57+G57/F57/24</f>
        <v>34856.71757636455</v>
      </c>
      <c r="K57">
        <f>(I57-H57)*24</f>
        <v>47.00000000005821</v>
      </c>
    </row>
    <row r="58" spans="4:11" ht="12.75">
      <c r="D58" s="7" t="s">
        <v>18</v>
      </c>
      <c r="F58" s="3">
        <f>SUM(F7:F34)</f>
        <v>186.10000000000002</v>
      </c>
      <c r="G58" s="3">
        <f>SUM(I7:I34)</f>
        <v>3043.900000000762</v>
      </c>
      <c r="H58" s="3">
        <f>E7</f>
        <v>34856.125</v>
      </c>
      <c r="I58" s="3">
        <f>E34</f>
        <v>34857.208333333336</v>
      </c>
      <c r="J58" s="3">
        <f>H57+G58/F58/24</f>
        <v>34856.68151083647</v>
      </c>
      <c r="K58" s="8">
        <f>(I58-H58)*24</f>
        <v>26.000000000058208</v>
      </c>
    </row>
    <row r="60" ht="12.75">
      <c r="J60" s="9">
        <f>(J58-H58)*24</f>
        <v>13.356260075233877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11"/>
  <dimension ref="A2:X60"/>
  <sheetViews>
    <sheetView workbookViewId="0" topLeftCell="A1">
      <selection activeCell="I23" sqref="I23"/>
    </sheetView>
  </sheetViews>
  <sheetFormatPr defaultColWidth="9.140625" defaultRowHeight="12.75"/>
  <cols>
    <col min="21" max="21" width="9.57421875" style="0" bestFit="1" customWidth="1"/>
    <col min="22" max="22" width="9.28125" style="0" bestFit="1" customWidth="1"/>
    <col min="23" max="23" width="9.57421875" style="0" bestFit="1" customWidth="1"/>
  </cols>
  <sheetData>
    <row r="2" spans="1:5" ht="12.75">
      <c r="A2" t="s">
        <v>0</v>
      </c>
      <c r="B2" t="s">
        <v>1</v>
      </c>
      <c r="C2" t="s">
        <v>2</v>
      </c>
      <c r="D2" t="s">
        <v>3</v>
      </c>
      <c r="E2" s="1" t="s">
        <v>4</v>
      </c>
    </row>
    <row r="3" ht="12.75" customHeight="1">
      <c r="P3">
        <v>20</v>
      </c>
    </row>
    <row r="4" spans="1:16" ht="12.75">
      <c r="A4">
        <v>1995</v>
      </c>
      <c r="B4">
        <v>6</v>
      </c>
      <c r="C4">
        <v>6</v>
      </c>
      <c r="D4">
        <v>0</v>
      </c>
      <c r="E4" s="2">
        <f aca="true" t="shared" si="0" ref="E4:E35">DATE(A4,B4,C4)+D4/24</f>
        <v>34856</v>
      </c>
      <c r="F4">
        <v>0</v>
      </c>
      <c r="G4">
        <v>0</v>
      </c>
      <c r="I4">
        <f aca="true" t="shared" si="1" ref="I4:I35">F4*24*(E4-$E$4)</f>
        <v>0</v>
      </c>
      <c r="K4" t="s">
        <v>3</v>
      </c>
      <c r="M4" t="s">
        <v>6</v>
      </c>
      <c r="N4" s="2" t="s">
        <v>7</v>
      </c>
      <c r="O4" t="s">
        <v>8</v>
      </c>
      <c r="P4">
        <v>27</v>
      </c>
    </row>
    <row r="5" spans="1:23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1</v>
      </c>
      <c r="G5">
        <f aca="true" t="shared" si="2" ref="G5:G52">G4+F4</f>
        <v>0</v>
      </c>
      <c r="I5">
        <f t="shared" si="1"/>
        <v>0.9999999999417923</v>
      </c>
      <c r="K5">
        <v>0</v>
      </c>
      <c r="N5" s="2">
        <v>0</v>
      </c>
      <c r="P5" t="s">
        <v>9</v>
      </c>
      <c r="Q5" t="s">
        <v>10</v>
      </c>
      <c r="W5">
        <v>0</v>
      </c>
    </row>
    <row r="6" spans="1:24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2.0999999999999943</v>
      </c>
      <c r="G6">
        <f t="shared" si="2"/>
        <v>1</v>
      </c>
      <c r="I6">
        <f t="shared" si="1"/>
        <v>4.200000000122225</v>
      </c>
      <c r="K6">
        <v>1</v>
      </c>
      <c r="L6">
        <v>0.5</v>
      </c>
      <c r="M6" s="3">
        <f aca="true" t="shared" si="3" ref="M6:M32">F6/$F$58*100</f>
        <v>1.0763710917478189</v>
      </c>
      <c r="N6" s="2">
        <f aca="true" t="shared" si="4" ref="N6:N32">N5+M6</f>
        <v>1.0763710917478189</v>
      </c>
      <c r="O6">
        <v>1</v>
      </c>
      <c r="P6">
        <v>0</v>
      </c>
      <c r="Q6">
        <f aca="true" t="shared" si="5" ref="Q6:Q25">O6*P$4/P$3</f>
        <v>1.35</v>
      </c>
      <c r="R6">
        <f aca="true" t="shared" si="6" ref="R6:R25">MATCH(Q6,K$5:K$32,1)</f>
        <v>2</v>
      </c>
      <c r="S6">
        <f aca="true" ca="1" t="shared" si="7" ref="S6:S25">OFFSET(K$4,R6,0)</f>
        <v>1</v>
      </c>
      <c r="T6">
        <f aca="true" ca="1" t="shared" si="8" ref="T6:T25">OFFSET(K$4,R6+1,0)</f>
        <v>2</v>
      </c>
      <c r="U6" s="3">
        <f aca="true" ca="1" t="shared" si="9" ref="U6:U25">OFFSET(K$4,R6,3)</f>
        <v>1.0763710917478189</v>
      </c>
      <c r="V6" s="3">
        <f aca="true" ca="1" t="shared" si="10" ref="V6:V25">OFFSET(K$4,R6+1,3)</f>
        <v>3.1266017426960504</v>
      </c>
      <c r="W6" s="3">
        <f aca="true" t="shared" si="11" ref="W6:W25">(Q6-S6)/(T6-S6)*(V6-U6)+U6</f>
        <v>1.7939518195797</v>
      </c>
      <c r="X6" s="3">
        <f aca="true" t="shared" si="12" ref="X6:X25">W6-W5</f>
        <v>1.7939518195797</v>
      </c>
    </row>
    <row r="7" spans="1:24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4</v>
      </c>
      <c r="G7">
        <f t="shared" si="2"/>
        <v>3.0999999999999943</v>
      </c>
      <c r="I7">
        <f t="shared" si="1"/>
        <v>12</v>
      </c>
      <c r="K7">
        <v>2</v>
      </c>
      <c r="L7">
        <v>1.5</v>
      </c>
      <c r="M7" s="3">
        <f t="shared" si="3"/>
        <v>2.0502306509482318</v>
      </c>
      <c r="N7" s="2">
        <f t="shared" si="4"/>
        <v>3.1266017426960504</v>
      </c>
      <c r="O7">
        <v>2</v>
      </c>
      <c r="P7">
        <f aca="true" t="shared" si="13" ref="P7:P25">Q6</f>
        <v>1.35</v>
      </c>
      <c r="Q7">
        <f t="shared" si="5"/>
        <v>2.7</v>
      </c>
      <c r="R7">
        <f t="shared" si="6"/>
        <v>3</v>
      </c>
      <c r="S7">
        <f ca="1" t="shared" si="7"/>
        <v>2</v>
      </c>
      <c r="T7">
        <f ca="1" t="shared" si="8"/>
        <v>3</v>
      </c>
      <c r="U7" s="3">
        <f ca="1" t="shared" si="9"/>
        <v>3.1266017426960504</v>
      </c>
      <c r="V7" s="3">
        <f ca="1" t="shared" si="10"/>
        <v>5.6381342901076374</v>
      </c>
      <c r="W7" s="3">
        <f t="shared" si="11"/>
        <v>4.8846745258841615</v>
      </c>
      <c r="X7" s="3">
        <f t="shared" si="12"/>
        <v>3.0907227063044616</v>
      </c>
    </row>
    <row r="8" spans="1:24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4.900000000000006</v>
      </c>
      <c r="G8">
        <f t="shared" si="2"/>
        <v>7.099999999999994</v>
      </c>
      <c r="I8">
        <f t="shared" si="1"/>
        <v>19.599999999714804</v>
      </c>
      <c r="K8">
        <v>3</v>
      </c>
      <c r="L8">
        <v>2.5</v>
      </c>
      <c r="M8" s="3">
        <f t="shared" si="3"/>
        <v>2.511532547411587</v>
      </c>
      <c r="N8" s="2">
        <f t="shared" si="4"/>
        <v>5.6381342901076374</v>
      </c>
      <c r="O8">
        <v>3</v>
      </c>
      <c r="P8">
        <f t="shared" si="13"/>
        <v>2.7</v>
      </c>
      <c r="Q8">
        <f t="shared" si="5"/>
        <v>4.05</v>
      </c>
      <c r="R8">
        <f t="shared" si="6"/>
        <v>5</v>
      </c>
      <c r="S8">
        <f ca="1" t="shared" si="7"/>
        <v>4</v>
      </c>
      <c r="T8">
        <f ca="1" t="shared" si="8"/>
        <v>5</v>
      </c>
      <c r="U8" s="3">
        <f ca="1" t="shared" si="9"/>
        <v>8.098411071245522</v>
      </c>
      <c r="V8" s="3">
        <f ca="1" t="shared" si="10"/>
        <v>10.199897488467457</v>
      </c>
      <c r="W8" s="3">
        <f t="shared" si="11"/>
        <v>8.203485392106618</v>
      </c>
      <c r="X8" s="3">
        <f t="shared" si="12"/>
        <v>3.3188108662224565</v>
      </c>
    </row>
    <row r="9" spans="1:24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4.800000000000011</v>
      </c>
      <c r="G9">
        <f t="shared" si="2"/>
        <v>12</v>
      </c>
      <c r="I9">
        <f t="shared" si="1"/>
        <v>24.000000000279453</v>
      </c>
      <c r="K9">
        <v>4</v>
      </c>
      <c r="L9">
        <v>3.5</v>
      </c>
      <c r="M9" s="3">
        <f t="shared" si="3"/>
        <v>2.460276781137884</v>
      </c>
      <c r="N9" s="2">
        <f t="shared" si="4"/>
        <v>8.098411071245522</v>
      </c>
      <c r="O9">
        <v>4</v>
      </c>
      <c r="P9">
        <f t="shared" si="13"/>
        <v>4.05</v>
      </c>
      <c r="Q9">
        <f t="shared" si="5"/>
        <v>5.4</v>
      </c>
      <c r="R9">
        <f t="shared" si="6"/>
        <v>6</v>
      </c>
      <c r="S9">
        <f ca="1" t="shared" si="7"/>
        <v>5</v>
      </c>
      <c r="T9">
        <f ca="1" t="shared" si="8"/>
        <v>6</v>
      </c>
      <c r="U9" s="3">
        <f ca="1" t="shared" si="9"/>
        <v>10.199897488467457</v>
      </c>
      <c r="V9" s="3">
        <f ca="1" t="shared" si="10"/>
        <v>11.891337775499753</v>
      </c>
      <c r="W9" s="3">
        <f t="shared" si="11"/>
        <v>10.876473603280376</v>
      </c>
      <c r="X9" s="3">
        <f t="shared" si="12"/>
        <v>2.6729882111737577</v>
      </c>
    </row>
    <row r="10" spans="1:24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4.099999999999994</v>
      </c>
      <c r="G10">
        <f t="shared" si="2"/>
        <v>16.80000000000001</v>
      </c>
      <c r="I10">
        <f t="shared" si="1"/>
        <v>24.599999999999966</v>
      </c>
      <c r="K10">
        <v>5</v>
      </c>
      <c r="L10">
        <v>4.5</v>
      </c>
      <c r="M10" s="3">
        <f t="shared" si="3"/>
        <v>2.1014864172219347</v>
      </c>
      <c r="N10" s="2">
        <f t="shared" si="4"/>
        <v>10.199897488467457</v>
      </c>
      <c r="O10">
        <v>5</v>
      </c>
      <c r="P10">
        <f t="shared" si="13"/>
        <v>5.4</v>
      </c>
      <c r="Q10">
        <f t="shared" si="5"/>
        <v>6.75</v>
      </c>
      <c r="R10">
        <f t="shared" si="6"/>
        <v>7</v>
      </c>
      <c r="S10">
        <f ca="1" t="shared" si="7"/>
        <v>6</v>
      </c>
      <c r="T10">
        <f ca="1" t="shared" si="8"/>
        <v>7</v>
      </c>
      <c r="U10" s="3">
        <f ca="1" t="shared" si="9"/>
        <v>11.891337775499753</v>
      </c>
      <c r="V10" s="3">
        <f ca="1" t="shared" si="10"/>
        <v>13.941568426447985</v>
      </c>
      <c r="W10" s="3">
        <f t="shared" si="11"/>
        <v>13.429010763710927</v>
      </c>
      <c r="X10" s="3">
        <f t="shared" si="12"/>
        <v>2.5525371604305516</v>
      </c>
    </row>
    <row r="11" spans="1:24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3.3000000000000114</v>
      </c>
      <c r="G11">
        <f t="shared" si="2"/>
        <v>20.900000000000006</v>
      </c>
      <c r="I11">
        <f t="shared" si="1"/>
        <v>23.099999999807995</v>
      </c>
      <c r="K11">
        <v>6</v>
      </c>
      <c r="L11">
        <v>5.5</v>
      </c>
      <c r="M11" s="3">
        <f t="shared" si="3"/>
        <v>1.6914402870322969</v>
      </c>
      <c r="N11" s="2">
        <f t="shared" si="4"/>
        <v>11.891337775499753</v>
      </c>
      <c r="O11">
        <v>6</v>
      </c>
      <c r="P11">
        <f t="shared" si="13"/>
        <v>6.75</v>
      </c>
      <c r="Q11">
        <f t="shared" si="5"/>
        <v>8.1</v>
      </c>
      <c r="R11">
        <f t="shared" si="6"/>
        <v>9</v>
      </c>
      <c r="S11">
        <f ca="1" t="shared" si="7"/>
        <v>8</v>
      </c>
      <c r="T11">
        <f ca="1" t="shared" si="8"/>
        <v>9</v>
      </c>
      <c r="U11" s="3">
        <f ca="1" t="shared" si="9"/>
        <v>17.7344951307022</v>
      </c>
      <c r="V11" s="3">
        <f ca="1" t="shared" si="10"/>
        <v>21.52742183495643</v>
      </c>
      <c r="W11" s="3">
        <f t="shared" si="11"/>
        <v>18.11378780112762</v>
      </c>
      <c r="X11" s="3">
        <f t="shared" si="12"/>
        <v>4.684777037416694</v>
      </c>
    </row>
    <row r="12" spans="1:24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4</v>
      </c>
      <c r="G12">
        <f t="shared" si="2"/>
        <v>24.200000000000017</v>
      </c>
      <c r="I12">
        <f t="shared" si="1"/>
        <v>32.00000000023283</v>
      </c>
      <c r="K12">
        <v>7</v>
      </c>
      <c r="L12">
        <v>6.5</v>
      </c>
      <c r="M12" s="3">
        <f t="shared" si="3"/>
        <v>2.0502306509482318</v>
      </c>
      <c r="N12" s="2">
        <f t="shared" si="4"/>
        <v>13.941568426447985</v>
      </c>
      <c r="O12">
        <v>7</v>
      </c>
      <c r="P12">
        <f t="shared" si="13"/>
        <v>8.1</v>
      </c>
      <c r="Q12">
        <f t="shared" si="5"/>
        <v>9.45</v>
      </c>
      <c r="R12">
        <f t="shared" si="6"/>
        <v>10</v>
      </c>
      <c r="S12">
        <f ca="1" t="shared" si="7"/>
        <v>9</v>
      </c>
      <c r="T12">
        <f ca="1" t="shared" si="8"/>
        <v>10</v>
      </c>
      <c r="U12" s="3">
        <f ca="1" t="shared" si="9"/>
        <v>21.52742183495643</v>
      </c>
      <c r="V12" s="3">
        <f ca="1" t="shared" si="10"/>
        <v>25.935417734495125</v>
      </c>
      <c r="W12" s="3">
        <f t="shared" si="11"/>
        <v>23.511019989748842</v>
      </c>
      <c r="X12" s="3">
        <f t="shared" si="12"/>
        <v>5.397232188621221</v>
      </c>
    </row>
    <row r="13" spans="1:24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7.399999999999977</v>
      </c>
      <c r="G13">
        <f t="shared" si="2"/>
        <v>28.200000000000017</v>
      </c>
      <c r="I13">
        <f t="shared" si="1"/>
        <v>66.5999999999998</v>
      </c>
      <c r="K13">
        <v>8</v>
      </c>
      <c r="L13">
        <v>7.5</v>
      </c>
      <c r="M13" s="3">
        <f t="shared" si="3"/>
        <v>3.792926704254217</v>
      </c>
      <c r="N13" s="2">
        <f t="shared" si="4"/>
        <v>17.7344951307022</v>
      </c>
      <c r="O13">
        <v>8</v>
      </c>
      <c r="P13">
        <f t="shared" si="13"/>
        <v>9.45</v>
      </c>
      <c r="Q13">
        <f t="shared" si="5"/>
        <v>10.8</v>
      </c>
      <c r="R13">
        <f t="shared" si="6"/>
        <v>11</v>
      </c>
      <c r="S13">
        <f ca="1" t="shared" si="7"/>
        <v>10</v>
      </c>
      <c r="T13">
        <f ca="1" t="shared" si="8"/>
        <v>11</v>
      </c>
      <c r="U13" s="3">
        <f ca="1" t="shared" si="9"/>
        <v>25.935417734495125</v>
      </c>
      <c r="V13" s="3">
        <f ca="1" t="shared" si="10"/>
        <v>33.470015376729876</v>
      </c>
      <c r="W13" s="3">
        <f t="shared" si="11"/>
        <v>31.963095848282933</v>
      </c>
      <c r="X13" s="3">
        <f t="shared" si="12"/>
        <v>8.45207585853409</v>
      </c>
    </row>
    <row r="14" spans="1:24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7.400000000000006</v>
      </c>
      <c r="G14">
        <f t="shared" si="2"/>
        <v>35.599999999999994</v>
      </c>
      <c r="I14">
        <f t="shared" si="1"/>
        <v>73.99999999956933</v>
      </c>
      <c r="K14">
        <v>9</v>
      </c>
      <c r="L14">
        <v>8.5</v>
      </c>
      <c r="M14" s="3">
        <f t="shared" si="3"/>
        <v>3.792926704254232</v>
      </c>
      <c r="N14" s="2">
        <f t="shared" si="4"/>
        <v>21.52742183495643</v>
      </c>
      <c r="O14">
        <v>9</v>
      </c>
      <c r="P14">
        <f t="shared" si="13"/>
        <v>10.8</v>
      </c>
      <c r="Q14">
        <f t="shared" si="5"/>
        <v>12.15</v>
      </c>
      <c r="R14">
        <f t="shared" si="6"/>
        <v>13</v>
      </c>
      <c r="S14">
        <f ca="1" t="shared" si="7"/>
        <v>12</v>
      </c>
      <c r="T14">
        <f ca="1" t="shared" si="8"/>
        <v>13</v>
      </c>
      <c r="U14" s="3">
        <f ca="1" t="shared" si="9"/>
        <v>41.05586878523833</v>
      </c>
      <c r="V14" s="3">
        <f ca="1" t="shared" si="10"/>
        <v>44.69502819067146</v>
      </c>
      <c r="W14" s="3">
        <f t="shared" si="11"/>
        <v>41.6017426960533</v>
      </c>
      <c r="X14" s="3">
        <f t="shared" si="12"/>
        <v>9.638646847770367</v>
      </c>
    </row>
    <row r="15" spans="1:24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8.599999999999994</v>
      </c>
      <c r="G15">
        <f t="shared" si="2"/>
        <v>43</v>
      </c>
      <c r="I15">
        <f t="shared" si="1"/>
        <v>94.60000000050053</v>
      </c>
      <c r="K15">
        <v>10</v>
      </c>
      <c r="L15">
        <v>9.5</v>
      </c>
      <c r="M15" s="3">
        <f t="shared" si="3"/>
        <v>4.407995899538696</v>
      </c>
      <c r="N15" s="2">
        <f t="shared" si="4"/>
        <v>25.935417734495125</v>
      </c>
      <c r="O15">
        <v>10</v>
      </c>
      <c r="P15">
        <f t="shared" si="13"/>
        <v>12.15</v>
      </c>
      <c r="Q15">
        <f t="shared" si="5"/>
        <v>13.5</v>
      </c>
      <c r="R15">
        <f t="shared" si="6"/>
        <v>14</v>
      </c>
      <c r="S15">
        <f ca="1" t="shared" si="7"/>
        <v>13</v>
      </c>
      <c r="T15">
        <f ca="1" t="shared" si="8"/>
        <v>14</v>
      </c>
      <c r="U15" s="3">
        <f ca="1" t="shared" si="9"/>
        <v>44.69502819067146</v>
      </c>
      <c r="V15" s="3">
        <f ca="1" t="shared" si="10"/>
        <v>51.563300871348034</v>
      </c>
      <c r="W15" s="3">
        <f t="shared" si="11"/>
        <v>48.12916453100975</v>
      </c>
      <c r="X15" s="3">
        <f t="shared" si="12"/>
        <v>6.527421834956449</v>
      </c>
    </row>
    <row r="16" spans="1:24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14.7</v>
      </c>
      <c r="G16">
        <f t="shared" si="2"/>
        <v>51.599999999999994</v>
      </c>
      <c r="I16">
        <f t="shared" si="1"/>
        <v>176.39999999999998</v>
      </c>
      <c r="K16">
        <v>11</v>
      </c>
      <c r="L16">
        <v>10.5</v>
      </c>
      <c r="M16" s="3">
        <f t="shared" si="3"/>
        <v>7.534597642234751</v>
      </c>
      <c r="N16" s="2">
        <f t="shared" si="4"/>
        <v>33.470015376729876</v>
      </c>
      <c r="O16">
        <v>11</v>
      </c>
      <c r="P16">
        <f t="shared" si="13"/>
        <v>13.5</v>
      </c>
      <c r="Q16">
        <f t="shared" si="5"/>
        <v>14.85</v>
      </c>
      <c r="R16">
        <f t="shared" si="6"/>
        <v>15</v>
      </c>
      <c r="S16">
        <f ca="1" t="shared" si="7"/>
        <v>14</v>
      </c>
      <c r="T16">
        <f ca="1" t="shared" si="8"/>
        <v>15</v>
      </c>
      <c r="U16" s="3">
        <f ca="1" t="shared" si="9"/>
        <v>51.563300871348034</v>
      </c>
      <c r="V16" s="3">
        <f ca="1" t="shared" si="10"/>
        <v>59.50794464377243</v>
      </c>
      <c r="W16" s="3">
        <f t="shared" si="11"/>
        <v>58.31624807790877</v>
      </c>
      <c r="X16" s="3">
        <f t="shared" si="12"/>
        <v>10.187083546899018</v>
      </c>
    </row>
    <row r="17" spans="1:24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14.8</v>
      </c>
      <c r="G17">
        <f t="shared" si="2"/>
        <v>66.3</v>
      </c>
      <c r="I17">
        <f t="shared" si="1"/>
        <v>192.39999999913854</v>
      </c>
      <c r="K17">
        <v>12</v>
      </c>
      <c r="L17">
        <v>11.5</v>
      </c>
      <c r="M17" s="3">
        <f t="shared" si="3"/>
        <v>7.585853408508458</v>
      </c>
      <c r="N17" s="2">
        <f t="shared" si="4"/>
        <v>41.05586878523833</v>
      </c>
      <c r="O17">
        <v>12</v>
      </c>
      <c r="P17">
        <f t="shared" si="13"/>
        <v>14.85</v>
      </c>
      <c r="Q17">
        <f t="shared" si="5"/>
        <v>16.2</v>
      </c>
      <c r="R17">
        <f t="shared" si="6"/>
        <v>17</v>
      </c>
      <c r="S17">
        <f ca="1" t="shared" si="7"/>
        <v>16</v>
      </c>
      <c r="T17">
        <f ca="1" t="shared" si="8"/>
        <v>17</v>
      </c>
      <c r="U17" s="3">
        <f ca="1" t="shared" si="9"/>
        <v>67.35007688364942</v>
      </c>
      <c r="V17" s="3">
        <f ca="1" t="shared" si="10"/>
        <v>75.39723218862123</v>
      </c>
      <c r="W17" s="3">
        <f t="shared" si="11"/>
        <v>68.95950794464378</v>
      </c>
      <c r="X17" s="3">
        <f t="shared" si="12"/>
        <v>10.643259866735008</v>
      </c>
    </row>
    <row r="18" spans="1:24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7.100000000000023</v>
      </c>
      <c r="G18">
        <f t="shared" si="2"/>
        <v>81.1</v>
      </c>
      <c r="I18">
        <f t="shared" si="1"/>
        <v>99.4000000004136</v>
      </c>
      <c r="K18">
        <v>13</v>
      </c>
      <c r="L18">
        <v>12.5</v>
      </c>
      <c r="M18" s="3">
        <f t="shared" si="3"/>
        <v>3.6391594054331233</v>
      </c>
      <c r="N18" s="2">
        <f t="shared" si="4"/>
        <v>44.69502819067146</v>
      </c>
      <c r="O18">
        <v>13</v>
      </c>
      <c r="P18">
        <f t="shared" si="13"/>
        <v>16.2</v>
      </c>
      <c r="Q18">
        <f t="shared" si="5"/>
        <v>17.55</v>
      </c>
      <c r="R18">
        <f t="shared" si="6"/>
        <v>18</v>
      </c>
      <c r="S18">
        <f ca="1" t="shared" si="7"/>
        <v>17</v>
      </c>
      <c r="T18">
        <f ca="1" t="shared" si="8"/>
        <v>18</v>
      </c>
      <c r="U18" s="3">
        <f ca="1" t="shared" si="9"/>
        <v>75.39723218862123</v>
      </c>
      <c r="V18" s="3">
        <f ca="1" t="shared" si="10"/>
        <v>80.72783188108663</v>
      </c>
      <c r="W18" s="3">
        <f t="shared" si="11"/>
        <v>78.3290620194772</v>
      </c>
      <c r="X18" s="3">
        <f t="shared" si="12"/>
        <v>9.369554074833431</v>
      </c>
    </row>
    <row r="19" spans="1:24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13.4</v>
      </c>
      <c r="G19">
        <f t="shared" si="2"/>
        <v>88.20000000000002</v>
      </c>
      <c r="I19">
        <f t="shared" si="1"/>
        <v>201</v>
      </c>
      <c r="K19">
        <v>14</v>
      </c>
      <c r="L19">
        <v>13.5</v>
      </c>
      <c r="M19" s="3">
        <f t="shared" si="3"/>
        <v>6.868272680676577</v>
      </c>
      <c r="N19" s="2">
        <f t="shared" si="4"/>
        <v>51.563300871348034</v>
      </c>
      <c r="O19">
        <v>14</v>
      </c>
      <c r="P19">
        <f t="shared" si="13"/>
        <v>17.55</v>
      </c>
      <c r="Q19">
        <f t="shared" si="5"/>
        <v>18.9</v>
      </c>
      <c r="R19">
        <f t="shared" si="6"/>
        <v>19</v>
      </c>
      <c r="S19">
        <f ca="1" t="shared" si="7"/>
        <v>18</v>
      </c>
      <c r="T19">
        <f ca="1" t="shared" si="8"/>
        <v>19</v>
      </c>
      <c r="U19" s="3">
        <f ca="1" t="shared" si="9"/>
        <v>80.72783188108663</v>
      </c>
      <c r="V19" s="3">
        <f ca="1" t="shared" si="10"/>
        <v>84.36699128651972</v>
      </c>
      <c r="W19" s="3">
        <f t="shared" si="11"/>
        <v>84.00307534597641</v>
      </c>
      <c r="X19" s="3">
        <f t="shared" si="12"/>
        <v>5.674013326499207</v>
      </c>
    </row>
    <row r="20" spans="1:24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15.5</v>
      </c>
      <c r="G20">
        <f t="shared" si="2"/>
        <v>101.60000000000002</v>
      </c>
      <c r="I20">
        <f t="shared" si="1"/>
        <v>247.99999999909778</v>
      </c>
      <c r="K20">
        <v>15</v>
      </c>
      <c r="L20">
        <v>14.5</v>
      </c>
      <c r="M20" s="3">
        <f t="shared" si="3"/>
        <v>7.9446437724243975</v>
      </c>
      <c r="N20" s="2">
        <f t="shared" si="4"/>
        <v>59.50794464377243</v>
      </c>
      <c r="O20">
        <v>15</v>
      </c>
      <c r="P20">
        <f t="shared" si="13"/>
        <v>18.9</v>
      </c>
      <c r="Q20">
        <f t="shared" si="5"/>
        <v>20.25</v>
      </c>
      <c r="R20">
        <f t="shared" si="6"/>
        <v>21</v>
      </c>
      <c r="S20">
        <f ca="1" t="shared" si="7"/>
        <v>20</v>
      </c>
      <c r="T20">
        <f ca="1" t="shared" si="8"/>
        <v>21</v>
      </c>
      <c r="U20" s="3">
        <f ca="1" t="shared" si="9"/>
        <v>87.74987186058432</v>
      </c>
      <c r="V20" s="3">
        <f ca="1" t="shared" si="10"/>
        <v>90.51768323936442</v>
      </c>
      <c r="W20" s="3">
        <f t="shared" si="11"/>
        <v>88.44182470527934</v>
      </c>
      <c r="X20" s="3">
        <f t="shared" si="12"/>
        <v>4.438749359302932</v>
      </c>
    </row>
    <row r="21" spans="1:24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15.3</v>
      </c>
      <c r="G21">
        <f t="shared" si="2"/>
        <v>117.10000000000002</v>
      </c>
      <c r="I21">
        <f t="shared" si="1"/>
        <v>260.1000000008906</v>
      </c>
      <c r="K21">
        <v>16</v>
      </c>
      <c r="L21">
        <v>15.5</v>
      </c>
      <c r="M21" s="3">
        <f t="shared" si="3"/>
        <v>7.842132239876987</v>
      </c>
      <c r="N21" s="2">
        <f t="shared" si="4"/>
        <v>67.35007688364942</v>
      </c>
      <c r="O21">
        <v>16</v>
      </c>
      <c r="P21">
        <f t="shared" si="13"/>
        <v>20.25</v>
      </c>
      <c r="Q21">
        <f t="shared" si="5"/>
        <v>21.6</v>
      </c>
      <c r="R21">
        <f t="shared" si="6"/>
        <v>22</v>
      </c>
      <c r="S21">
        <f ca="1" t="shared" si="7"/>
        <v>21</v>
      </c>
      <c r="T21">
        <f ca="1" t="shared" si="8"/>
        <v>22</v>
      </c>
      <c r="U21" s="3">
        <f ca="1" t="shared" si="9"/>
        <v>90.51768323936442</v>
      </c>
      <c r="V21" s="3">
        <f ca="1" t="shared" si="10"/>
        <v>93.23423885187083</v>
      </c>
      <c r="W21" s="3">
        <f t="shared" si="11"/>
        <v>92.14761660686827</v>
      </c>
      <c r="X21" s="3">
        <f t="shared" si="12"/>
        <v>3.705791901588924</v>
      </c>
    </row>
    <row r="22" spans="1:24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15.7</v>
      </c>
      <c r="G22">
        <f t="shared" si="2"/>
        <v>132.40000000000003</v>
      </c>
      <c r="I22">
        <f t="shared" si="1"/>
        <v>282.59999999999997</v>
      </c>
      <c r="K22">
        <v>17</v>
      </c>
      <c r="L22">
        <v>16.5</v>
      </c>
      <c r="M22" s="3">
        <f t="shared" si="3"/>
        <v>8.04715530497181</v>
      </c>
      <c r="N22" s="2">
        <f t="shared" si="4"/>
        <v>75.39723218862123</v>
      </c>
      <c r="O22">
        <v>17</v>
      </c>
      <c r="P22">
        <f t="shared" si="13"/>
        <v>21.6</v>
      </c>
      <c r="Q22">
        <f t="shared" si="5"/>
        <v>22.95</v>
      </c>
      <c r="R22">
        <f t="shared" si="6"/>
        <v>23</v>
      </c>
      <c r="S22">
        <f ca="1" t="shared" si="7"/>
        <v>22</v>
      </c>
      <c r="T22">
        <f ca="1" t="shared" si="8"/>
        <v>23</v>
      </c>
      <c r="U22" s="3">
        <f ca="1" t="shared" si="9"/>
        <v>93.23423885187083</v>
      </c>
      <c r="V22" s="3">
        <f ca="1" t="shared" si="10"/>
        <v>95.43823680164019</v>
      </c>
      <c r="W22" s="3">
        <f t="shared" si="11"/>
        <v>95.32803690415172</v>
      </c>
      <c r="X22" s="3">
        <f t="shared" si="12"/>
        <v>3.1804202972834474</v>
      </c>
    </row>
    <row r="23" spans="1:24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10.4</v>
      </c>
      <c r="G23">
        <f t="shared" si="2"/>
        <v>148.10000000000002</v>
      </c>
      <c r="I23">
        <f t="shared" si="1"/>
        <v>197.59999999939467</v>
      </c>
      <c r="K23">
        <v>18</v>
      </c>
      <c r="L23">
        <v>17.5</v>
      </c>
      <c r="M23" s="3">
        <f t="shared" si="3"/>
        <v>5.330599692465403</v>
      </c>
      <c r="N23" s="2">
        <f t="shared" si="4"/>
        <v>80.72783188108663</v>
      </c>
      <c r="O23">
        <v>18</v>
      </c>
      <c r="P23">
        <f t="shared" si="13"/>
        <v>22.95</v>
      </c>
      <c r="Q23">
        <f t="shared" si="5"/>
        <v>24.3</v>
      </c>
      <c r="R23">
        <f t="shared" si="6"/>
        <v>25</v>
      </c>
      <c r="S23">
        <f ca="1" t="shared" si="7"/>
        <v>24</v>
      </c>
      <c r="T23">
        <f ca="1" t="shared" si="8"/>
        <v>25</v>
      </c>
      <c r="U23" s="3">
        <f ca="1" t="shared" si="9"/>
        <v>97.02716555612506</v>
      </c>
      <c r="V23" s="3">
        <f ca="1" t="shared" si="10"/>
        <v>98.46232701178883</v>
      </c>
      <c r="W23" s="3">
        <f t="shared" si="11"/>
        <v>97.45771399282418</v>
      </c>
      <c r="X23" s="3">
        <f t="shared" si="12"/>
        <v>2.129677088672466</v>
      </c>
    </row>
    <row r="24" spans="1:24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7.099999999999966</v>
      </c>
      <c r="G24">
        <f t="shared" si="2"/>
        <v>158.50000000000003</v>
      </c>
      <c r="I24">
        <f t="shared" si="1"/>
        <v>142.0000000004126</v>
      </c>
      <c r="K24">
        <v>19</v>
      </c>
      <c r="L24">
        <v>18.5</v>
      </c>
      <c r="M24" s="3">
        <f t="shared" si="3"/>
        <v>3.639159405433094</v>
      </c>
      <c r="N24" s="2">
        <f t="shared" si="4"/>
        <v>84.36699128651972</v>
      </c>
      <c r="O24">
        <v>19</v>
      </c>
      <c r="P24">
        <f t="shared" si="13"/>
        <v>24.3</v>
      </c>
      <c r="Q24">
        <f t="shared" si="5"/>
        <v>25.65</v>
      </c>
      <c r="R24">
        <f t="shared" si="6"/>
        <v>26</v>
      </c>
      <c r="S24">
        <f ca="1" t="shared" si="7"/>
        <v>25</v>
      </c>
      <c r="T24">
        <f ca="1" t="shared" si="8"/>
        <v>26</v>
      </c>
      <c r="U24" s="3">
        <f ca="1" t="shared" si="9"/>
        <v>98.46232701178883</v>
      </c>
      <c r="V24" s="3">
        <f ca="1" t="shared" si="10"/>
        <v>98.56483854433624</v>
      </c>
      <c r="W24" s="3">
        <f t="shared" si="11"/>
        <v>98.52895950794465</v>
      </c>
      <c r="X24" s="3">
        <f t="shared" si="12"/>
        <v>1.0712455151204665</v>
      </c>
    </row>
    <row r="25" spans="1:24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6.600000000000023</v>
      </c>
      <c r="G25">
        <f t="shared" si="2"/>
        <v>165.6</v>
      </c>
      <c r="I25">
        <f t="shared" si="1"/>
        <v>138.60000000000048</v>
      </c>
      <c r="K25">
        <v>20</v>
      </c>
      <c r="L25">
        <v>19.5</v>
      </c>
      <c r="M25" s="3">
        <f t="shared" si="3"/>
        <v>3.3828805740645937</v>
      </c>
      <c r="N25" s="2">
        <f t="shared" si="4"/>
        <v>87.74987186058432</v>
      </c>
      <c r="O25">
        <v>20</v>
      </c>
      <c r="P25">
        <f t="shared" si="13"/>
        <v>25.65</v>
      </c>
      <c r="Q25">
        <f t="shared" si="5"/>
        <v>27</v>
      </c>
      <c r="R25">
        <f t="shared" si="6"/>
        <v>28</v>
      </c>
      <c r="S25">
        <f ca="1" t="shared" si="7"/>
        <v>27</v>
      </c>
      <c r="T25">
        <f ca="1" t="shared" si="8"/>
        <v>0</v>
      </c>
      <c r="U25" s="3">
        <f ca="1" t="shared" si="9"/>
        <v>100.00000000000001</v>
      </c>
      <c r="V25" s="3">
        <f ca="1" t="shared" si="10"/>
        <v>0</v>
      </c>
      <c r="W25" s="3">
        <f t="shared" si="11"/>
        <v>100.00000000000001</v>
      </c>
      <c r="X25" s="3">
        <f t="shared" si="12"/>
        <v>1.4710404920553657</v>
      </c>
    </row>
    <row r="26" spans="1:14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5.399999999999977</v>
      </c>
      <c r="G26">
        <f t="shared" si="2"/>
        <v>172.20000000000002</v>
      </c>
      <c r="I26">
        <f t="shared" si="1"/>
        <v>118.79999999968518</v>
      </c>
      <c r="K26">
        <v>21</v>
      </c>
      <c r="L26">
        <v>20.5</v>
      </c>
      <c r="M26" s="3">
        <f t="shared" si="3"/>
        <v>2.767811378780101</v>
      </c>
      <c r="N26" s="2">
        <f t="shared" si="4"/>
        <v>90.51768323936442</v>
      </c>
    </row>
    <row r="27" spans="1:14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5.300000000000011</v>
      </c>
      <c r="G27">
        <f t="shared" si="2"/>
        <v>177.6</v>
      </c>
      <c r="I27">
        <f t="shared" si="1"/>
        <v>121.90000000030876</v>
      </c>
      <c r="K27">
        <v>22</v>
      </c>
      <c r="L27">
        <v>21.5</v>
      </c>
      <c r="M27" s="3">
        <f t="shared" si="3"/>
        <v>2.7165556125064128</v>
      </c>
      <c r="N27" s="2">
        <f t="shared" si="4"/>
        <v>93.23423885187083</v>
      </c>
    </row>
    <row r="28" spans="1:14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4.300000000000011</v>
      </c>
      <c r="G28">
        <f t="shared" si="2"/>
        <v>182.9</v>
      </c>
      <c r="I28">
        <f t="shared" si="1"/>
        <v>103.20000000000027</v>
      </c>
      <c r="K28">
        <v>23</v>
      </c>
      <c r="L28">
        <v>22.5</v>
      </c>
      <c r="M28" s="3">
        <f t="shared" si="3"/>
        <v>2.203997949769355</v>
      </c>
      <c r="N28" s="2">
        <f t="shared" si="4"/>
        <v>95.43823680164019</v>
      </c>
    </row>
    <row r="29" spans="1:14" ht="12.75">
      <c r="A29">
        <v>1995</v>
      </c>
      <c r="B29">
        <v>6</v>
      </c>
      <c r="C29">
        <v>7</v>
      </c>
      <c r="D29">
        <v>1</v>
      </c>
      <c r="E29" s="2">
        <f t="shared" si="0"/>
        <v>34857.041666666664</v>
      </c>
      <c r="F29">
        <v>3.099999999999966</v>
      </c>
      <c r="G29">
        <f t="shared" si="2"/>
        <v>187.20000000000002</v>
      </c>
      <c r="I29">
        <f t="shared" si="1"/>
        <v>77.4999999998187</v>
      </c>
      <c r="K29">
        <v>24</v>
      </c>
      <c r="L29">
        <v>23.5</v>
      </c>
      <c r="M29" s="3">
        <f t="shared" si="3"/>
        <v>1.588928754484862</v>
      </c>
      <c r="N29" s="2">
        <f t="shared" si="4"/>
        <v>97.02716555612506</v>
      </c>
    </row>
    <row r="30" spans="1:14" ht="12.75">
      <c r="A30">
        <v>1995</v>
      </c>
      <c r="B30">
        <v>6</v>
      </c>
      <c r="C30">
        <v>7</v>
      </c>
      <c r="D30">
        <v>2</v>
      </c>
      <c r="E30" s="2">
        <f t="shared" si="0"/>
        <v>34857.083333333336</v>
      </c>
      <c r="F30">
        <v>2.8000000000000114</v>
      </c>
      <c r="G30">
        <f t="shared" si="2"/>
        <v>190.29999999999998</v>
      </c>
      <c r="I30">
        <f t="shared" si="1"/>
        <v>72.80000000016328</v>
      </c>
      <c r="K30">
        <v>25</v>
      </c>
      <c r="L30">
        <v>24.5</v>
      </c>
      <c r="M30" s="3">
        <f t="shared" si="3"/>
        <v>1.4351614556637682</v>
      </c>
      <c r="N30" s="2">
        <f t="shared" si="4"/>
        <v>98.46232701178883</v>
      </c>
    </row>
    <row r="31" spans="1:14" ht="12.75">
      <c r="A31">
        <v>1995</v>
      </c>
      <c r="B31">
        <v>6</v>
      </c>
      <c r="C31">
        <v>7</v>
      </c>
      <c r="D31">
        <v>3</v>
      </c>
      <c r="E31" s="2">
        <f t="shared" si="0"/>
        <v>34857.125</v>
      </c>
      <c r="F31">
        <v>0.19999999999998863</v>
      </c>
      <c r="G31">
        <f t="shared" si="2"/>
        <v>193.1</v>
      </c>
      <c r="I31">
        <f t="shared" si="1"/>
        <v>5.399999999999693</v>
      </c>
      <c r="K31">
        <v>26</v>
      </c>
      <c r="L31">
        <v>25.5</v>
      </c>
      <c r="M31" s="3">
        <f t="shared" si="3"/>
        <v>0.10251153254740578</v>
      </c>
      <c r="N31" s="2">
        <f t="shared" si="4"/>
        <v>98.56483854433624</v>
      </c>
    </row>
    <row r="32" spans="1:14" ht="12.75">
      <c r="A32">
        <v>1995</v>
      </c>
      <c r="B32">
        <v>6</v>
      </c>
      <c r="C32">
        <v>7</v>
      </c>
      <c r="D32">
        <v>4</v>
      </c>
      <c r="E32" s="2">
        <f t="shared" si="0"/>
        <v>34857.166666666664</v>
      </c>
      <c r="F32">
        <v>2.8000000000000114</v>
      </c>
      <c r="G32">
        <f t="shared" si="2"/>
        <v>193.29999999999998</v>
      </c>
      <c r="I32">
        <f t="shared" si="1"/>
        <v>78.39999999983733</v>
      </c>
      <c r="K32">
        <v>27</v>
      </c>
      <c r="L32">
        <v>26.5</v>
      </c>
      <c r="M32" s="3">
        <f t="shared" si="3"/>
        <v>1.4351614556637682</v>
      </c>
      <c r="N32" s="2">
        <f t="shared" si="4"/>
        <v>100.00000000000001</v>
      </c>
    </row>
    <row r="33" spans="1:14" ht="12.75">
      <c r="A33">
        <v>1995</v>
      </c>
      <c r="B33">
        <v>6</v>
      </c>
      <c r="C33">
        <v>7</v>
      </c>
      <c r="D33">
        <v>5</v>
      </c>
      <c r="E33" s="2">
        <f t="shared" si="0"/>
        <v>34857.208333333336</v>
      </c>
      <c r="F33">
        <v>0.5</v>
      </c>
      <c r="G33">
        <f t="shared" si="2"/>
        <v>196.1</v>
      </c>
      <c r="I33">
        <f t="shared" si="1"/>
        <v>14.500000000029104</v>
      </c>
      <c r="N33" s="2"/>
    </row>
    <row r="34" spans="1:14" ht="12.75">
      <c r="A34">
        <v>1995</v>
      </c>
      <c r="B34">
        <v>6</v>
      </c>
      <c r="C34">
        <v>7</v>
      </c>
      <c r="D34">
        <v>6</v>
      </c>
      <c r="E34" s="2">
        <f t="shared" si="0"/>
        <v>34857.25</v>
      </c>
      <c r="F34">
        <v>0.30000000000001137</v>
      </c>
      <c r="G34">
        <f t="shared" si="2"/>
        <v>196.6</v>
      </c>
      <c r="I34">
        <f t="shared" si="1"/>
        <v>9.000000000000341</v>
      </c>
      <c r="N34" s="2"/>
    </row>
    <row r="35" spans="1:14" ht="12.75">
      <c r="A35">
        <v>1995</v>
      </c>
      <c r="B35">
        <v>6</v>
      </c>
      <c r="C35">
        <v>7</v>
      </c>
      <c r="D35">
        <v>7</v>
      </c>
      <c r="E35" s="2">
        <f t="shared" si="0"/>
        <v>34857.291666666664</v>
      </c>
      <c r="F35">
        <v>0</v>
      </c>
      <c r="G35">
        <f t="shared" si="2"/>
        <v>196.9</v>
      </c>
      <c r="I35">
        <f t="shared" si="1"/>
        <v>0</v>
      </c>
      <c r="N35" s="2"/>
    </row>
    <row r="36" spans="1:14" ht="12.75">
      <c r="A36">
        <v>1995</v>
      </c>
      <c r="B36">
        <v>6</v>
      </c>
      <c r="C36">
        <v>7</v>
      </c>
      <c r="D36">
        <v>8</v>
      </c>
      <c r="E36" s="2">
        <f aca="true" t="shared" si="14" ref="E36:E52">DATE(A36,B36,C36)+D36/24</f>
        <v>34857.333333333336</v>
      </c>
      <c r="F36">
        <v>0</v>
      </c>
      <c r="G36">
        <f t="shared" si="2"/>
        <v>196.9</v>
      </c>
      <c r="I36">
        <f aca="true" t="shared" si="15" ref="I36:I52">F36*24*(E36-$E$4)</f>
        <v>0</v>
      </c>
      <c r="N36" s="2"/>
    </row>
    <row r="37" spans="1:14" ht="12.75">
      <c r="A37">
        <v>1995</v>
      </c>
      <c r="B37">
        <v>6</v>
      </c>
      <c r="C37">
        <v>7</v>
      </c>
      <c r="D37">
        <v>9</v>
      </c>
      <c r="E37" s="2">
        <f t="shared" si="14"/>
        <v>34857.375</v>
      </c>
      <c r="F37">
        <v>0.5</v>
      </c>
      <c r="G37">
        <f t="shared" si="2"/>
        <v>196.9</v>
      </c>
      <c r="I37">
        <f t="shared" si="15"/>
        <v>16.5</v>
      </c>
      <c r="N37" s="2"/>
    </row>
    <row r="38" spans="1:14" ht="12.75">
      <c r="A38">
        <v>1995</v>
      </c>
      <c r="B38">
        <v>6</v>
      </c>
      <c r="C38">
        <v>7</v>
      </c>
      <c r="D38">
        <v>10</v>
      </c>
      <c r="E38" s="2">
        <f t="shared" si="14"/>
        <v>34857.416666666664</v>
      </c>
      <c r="F38">
        <v>1.3000000000000114</v>
      </c>
      <c r="G38">
        <f t="shared" si="2"/>
        <v>197.4</v>
      </c>
      <c r="I38">
        <f t="shared" si="15"/>
        <v>44.199999999924714</v>
      </c>
      <c r="M38">
        <f aca="true" t="shared" si="16" ref="M38:M52">G38-$G$38</f>
        <v>0</v>
      </c>
      <c r="N38" s="2"/>
    </row>
    <row r="39" spans="1:14" ht="12.75">
      <c r="A39">
        <v>1995</v>
      </c>
      <c r="B39">
        <v>6</v>
      </c>
      <c r="C39">
        <v>7</v>
      </c>
      <c r="D39">
        <v>11</v>
      </c>
      <c r="E39" s="2">
        <f t="shared" si="14"/>
        <v>34857.458333333336</v>
      </c>
      <c r="F39">
        <v>0.6999999999999886</v>
      </c>
      <c r="G39">
        <f t="shared" si="2"/>
        <v>198.70000000000002</v>
      </c>
      <c r="I39">
        <f t="shared" si="15"/>
        <v>24.500000000040348</v>
      </c>
      <c r="M39">
        <f t="shared" si="16"/>
        <v>1.3000000000000114</v>
      </c>
      <c r="N39" s="2"/>
    </row>
    <row r="40" spans="1:14" ht="12.75">
      <c r="A40">
        <v>1995</v>
      </c>
      <c r="B40">
        <v>6</v>
      </c>
      <c r="C40">
        <v>7</v>
      </c>
      <c r="D40">
        <v>12</v>
      </c>
      <c r="E40" s="2">
        <f t="shared" si="14"/>
        <v>34857.5</v>
      </c>
      <c r="F40">
        <v>0.5</v>
      </c>
      <c r="G40">
        <f t="shared" si="2"/>
        <v>199.4</v>
      </c>
      <c r="I40">
        <f t="shared" si="15"/>
        <v>18</v>
      </c>
      <c r="M40">
        <f t="shared" si="16"/>
        <v>2</v>
      </c>
      <c r="N40" s="2"/>
    </row>
    <row r="41" spans="1:14" ht="12.75">
      <c r="A41">
        <v>1995</v>
      </c>
      <c r="B41">
        <v>6</v>
      </c>
      <c r="C41">
        <v>7</v>
      </c>
      <c r="D41">
        <v>13</v>
      </c>
      <c r="E41" s="2">
        <f t="shared" si="14"/>
        <v>34857.541666666664</v>
      </c>
      <c r="F41">
        <v>0.30000000000001137</v>
      </c>
      <c r="G41">
        <f t="shared" si="2"/>
        <v>199.9</v>
      </c>
      <c r="I41">
        <f t="shared" si="15"/>
        <v>11.099999999982959</v>
      </c>
      <c r="M41">
        <f t="shared" si="16"/>
        <v>2.5</v>
      </c>
      <c r="N41" s="2"/>
    </row>
    <row r="42" spans="1:14" ht="12.75">
      <c r="A42">
        <v>1995</v>
      </c>
      <c r="B42">
        <v>6</v>
      </c>
      <c r="C42">
        <v>7</v>
      </c>
      <c r="D42">
        <v>14</v>
      </c>
      <c r="E42" s="2">
        <f t="shared" si="14"/>
        <v>34857.583333333336</v>
      </c>
      <c r="F42">
        <v>0.19999999999998863</v>
      </c>
      <c r="G42">
        <f t="shared" si="2"/>
        <v>200.20000000000002</v>
      </c>
      <c r="I42">
        <f t="shared" si="15"/>
        <v>7.600000000011209</v>
      </c>
      <c r="M42">
        <f t="shared" si="16"/>
        <v>2.8000000000000114</v>
      </c>
      <c r="N42" s="2"/>
    </row>
    <row r="43" spans="1:14" ht="12.75">
      <c r="A43">
        <v>1995</v>
      </c>
      <c r="B43">
        <v>6</v>
      </c>
      <c r="C43">
        <v>7</v>
      </c>
      <c r="D43">
        <v>15</v>
      </c>
      <c r="E43" s="2">
        <f t="shared" si="14"/>
        <v>34857.625</v>
      </c>
      <c r="F43">
        <v>0.30000000000001137</v>
      </c>
      <c r="G43">
        <f t="shared" si="2"/>
        <v>200.4</v>
      </c>
      <c r="I43">
        <f t="shared" si="15"/>
        <v>11.700000000000443</v>
      </c>
      <c r="M43">
        <f t="shared" si="16"/>
        <v>3</v>
      </c>
      <c r="N43" s="2"/>
    </row>
    <row r="44" spans="1:14" ht="12.75">
      <c r="A44">
        <v>1995</v>
      </c>
      <c r="B44">
        <v>6</v>
      </c>
      <c r="C44">
        <v>7</v>
      </c>
      <c r="D44">
        <v>16</v>
      </c>
      <c r="E44" s="2">
        <f t="shared" si="14"/>
        <v>34857.666666666664</v>
      </c>
      <c r="F44">
        <v>0</v>
      </c>
      <c r="G44">
        <f t="shared" si="2"/>
        <v>200.70000000000002</v>
      </c>
      <c r="I44">
        <f t="shared" si="15"/>
        <v>0</v>
      </c>
      <c r="M44">
        <f t="shared" si="16"/>
        <v>3.3000000000000114</v>
      </c>
      <c r="N44" s="2"/>
    </row>
    <row r="45" spans="1:14" ht="12.75">
      <c r="A45">
        <v>1995</v>
      </c>
      <c r="B45">
        <v>6</v>
      </c>
      <c r="C45">
        <v>7</v>
      </c>
      <c r="D45">
        <v>17</v>
      </c>
      <c r="E45" s="2">
        <f t="shared" si="14"/>
        <v>34857.708333333336</v>
      </c>
      <c r="F45">
        <v>0</v>
      </c>
      <c r="G45">
        <f t="shared" si="2"/>
        <v>200.70000000000002</v>
      </c>
      <c r="I45">
        <f t="shared" si="15"/>
        <v>0</v>
      </c>
      <c r="M45">
        <f t="shared" si="16"/>
        <v>3.3000000000000114</v>
      </c>
      <c r="N45" s="2"/>
    </row>
    <row r="46" spans="1:14" ht="12.75">
      <c r="A46">
        <v>1995</v>
      </c>
      <c r="B46">
        <v>6</v>
      </c>
      <c r="C46">
        <v>7</v>
      </c>
      <c r="D46">
        <v>18</v>
      </c>
      <c r="E46" s="2">
        <f t="shared" si="14"/>
        <v>34857.75</v>
      </c>
      <c r="F46">
        <v>0.19999999999998863</v>
      </c>
      <c r="G46">
        <f t="shared" si="2"/>
        <v>200.70000000000002</v>
      </c>
      <c r="I46">
        <f t="shared" si="15"/>
        <v>8.399999999999523</v>
      </c>
      <c r="M46">
        <f t="shared" si="16"/>
        <v>3.3000000000000114</v>
      </c>
      <c r="N46" s="2"/>
    </row>
    <row r="47" spans="1:14" ht="12.75">
      <c r="A47">
        <v>1995</v>
      </c>
      <c r="B47">
        <v>6</v>
      </c>
      <c r="C47">
        <v>7</v>
      </c>
      <c r="D47">
        <v>19</v>
      </c>
      <c r="E47" s="2">
        <f t="shared" si="14"/>
        <v>34857.791666666664</v>
      </c>
      <c r="F47">
        <v>0</v>
      </c>
      <c r="G47">
        <f t="shared" si="2"/>
        <v>200.9</v>
      </c>
      <c r="I47">
        <f t="shared" si="15"/>
        <v>0</v>
      </c>
      <c r="M47">
        <f t="shared" si="16"/>
        <v>3.5</v>
      </c>
      <c r="N47" s="2"/>
    </row>
    <row r="48" spans="1:13" ht="12.75">
      <c r="A48">
        <v>1995</v>
      </c>
      <c r="B48">
        <v>6</v>
      </c>
      <c r="C48">
        <v>7</v>
      </c>
      <c r="D48">
        <v>20</v>
      </c>
      <c r="E48" s="2">
        <f t="shared" si="14"/>
        <v>34857.833333333336</v>
      </c>
      <c r="F48">
        <v>0</v>
      </c>
      <c r="G48">
        <f t="shared" si="2"/>
        <v>200.9</v>
      </c>
      <c r="I48">
        <f t="shared" si="15"/>
        <v>0</v>
      </c>
      <c r="M48">
        <f t="shared" si="16"/>
        <v>3.5</v>
      </c>
    </row>
    <row r="49" spans="1:13" ht="12.75">
      <c r="A49">
        <v>1995</v>
      </c>
      <c r="B49">
        <v>6</v>
      </c>
      <c r="C49">
        <v>7</v>
      </c>
      <c r="D49">
        <v>21</v>
      </c>
      <c r="E49" s="2">
        <f t="shared" si="14"/>
        <v>34857.875</v>
      </c>
      <c r="F49">
        <v>0</v>
      </c>
      <c r="G49">
        <f t="shared" si="2"/>
        <v>200.9</v>
      </c>
      <c r="I49">
        <f t="shared" si="15"/>
        <v>0</v>
      </c>
      <c r="M49">
        <f t="shared" si="16"/>
        <v>3.5</v>
      </c>
    </row>
    <row r="50" spans="1:13" ht="12.75">
      <c r="A50">
        <v>1995</v>
      </c>
      <c r="B50">
        <v>6</v>
      </c>
      <c r="C50">
        <v>7</v>
      </c>
      <c r="D50">
        <v>22</v>
      </c>
      <c r="E50" s="2">
        <f t="shared" si="14"/>
        <v>34857.916666666664</v>
      </c>
      <c r="F50">
        <v>0.30000000000001137</v>
      </c>
      <c r="G50">
        <f t="shared" si="2"/>
        <v>200.9</v>
      </c>
      <c r="I50">
        <f t="shared" si="15"/>
        <v>13.799999999983061</v>
      </c>
      <c r="M50">
        <f t="shared" si="16"/>
        <v>3.5</v>
      </c>
    </row>
    <row r="51" spans="1:13" ht="12.75">
      <c r="A51">
        <v>1995</v>
      </c>
      <c r="B51">
        <v>6</v>
      </c>
      <c r="C51">
        <v>7</v>
      </c>
      <c r="D51">
        <v>23</v>
      </c>
      <c r="E51" s="2">
        <f t="shared" si="14"/>
        <v>34857.958333333336</v>
      </c>
      <c r="F51">
        <v>0</v>
      </c>
      <c r="G51">
        <f t="shared" si="2"/>
        <v>201.20000000000002</v>
      </c>
      <c r="I51">
        <f t="shared" si="15"/>
        <v>0</v>
      </c>
      <c r="M51">
        <f t="shared" si="16"/>
        <v>3.8000000000000114</v>
      </c>
    </row>
    <row r="52" spans="1:13" ht="12.75">
      <c r="A52">
        <v>1995</v>
      </c>
      <c r="B52">
        <v>6</v>
      </c>
      <c r="C52">
        <v>8</v>
      </c>
      <c r="D52">
        <v>0</v>
      </c>
      <c r="E52" s="2">
        <f t="shared" si="14"/>
        <v>34858</v>
      </c>
      <c r="F52">
        <v>0</v>
      </c>
      <c r="G52">
        <f t="shared" si="2"/>
        <v>201.20000000000002</v>
      </c>
      <c r="I52">
        <f t="shared" si="15"/>
        <v>0</v>
      </c>
      <c r="M52">
        <f t="shared" si="16"/>
        <v>3.8000000000000114</v>
      </c>
    </row>
    <row r="53" spans="4:5" ht="12.75">
      <c r="D53" s="4"/>
      <c r="E53" s="2"/>
    </row>
    <row r="55" spans="6:13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5"/>
      <c r="L55" s="5"/>
      <c r="M55" s="7" t="s">
        <v>16</v>
      </c>
    </row>
    <row r="56" ht="12.75">
      <c r="I56" s="3"/>
    </row>
    <row r="57" spans="4:13" ht="12.75">
      <c r="D57" s="7" t="s">
        <v>17</v>
      </c>
      <c r="F57" s="3">
        <f>SUM(F4:F52)</f>
        <v>201.20000000000002</v>
      </c>
      <c r="G57" s="3">
        <f>SUM(I4:I52)</f>
        <v>3071.099999999302</v>
      </c>
      <c r="H57" s="3">
        <f>E4</f>
        <v>34856</v>
      </c>
      <c r="I57" s="3">
        <f>E52</f>
        <v>34858</v>
      </c>
      <c r="J57" s="3">
        <f>H57+G57/F57/24</f>
        <v>34856.635996520876</v>
      </c>
      <c r="K57" s="3"/>
      <c r="L57" s="3"/>
      <c r="M57">
        <f>(I57-H57)*24</f>
        <v>48</v>
      </c>
    </row>
    <row r="58" spans="4:13" ht="12.75">
      <c r="D58" s="7" t="s">
        <v>18</v>
      </c>
      <c r="F58" s="10">
        <f>SUM(F6:F32)</f>
        <v>195.1</v>
      </c>
      <c r="G58" s="3">
        <f>SUM(I6:I32)</f>
        <v>2890.799999999388</v>
      </c>
      <c r="H58" s="3">
        <f>E6</f>
        <v>34856.083333333336</v>
      </c>
      <c r="I58" s="3">
        <f>E32</f>
        <v>34857.166666666664</v>
      </c>
      <c r="J58" s="3">
        <f>H57+G58/F58/24</f>
        <v>34856.617375704765</v>
      </c>
      <c r="K58" s="3"/>
      <c r="L58" s="3"/>
      <c r="M58" s="8">
        <f>(I58-H58)*24</f>
        <v>25.999999999883585</v>
      </c>
    </row>
    <row r="60" spans="10:12" ht="12.75">
      <c r="J60" s="9">
        <f>(J58-H58)*24</f>
        <v>12.817016914312262</v>
      </c>
      <c r="K60" s="9"/>
      <c r="L60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I37"/>
  <sheetViews>
    <sheetView workbookViewId="0" topLeftCell="A1">
      <selection activeCell="J8" sqref="J8"/>
    </sheetView>
  </sheetViews>
  <sheetFormatPr defaultColWidth="9.140625" defaultRowHeight="12.75"/>
  <sheetData>
    <row r="1" spans="1:9" ht="12.75">
      <c r="A1">
        <v>44407070</v>
      </c>
      <c r="B1">
        <v>95</v>
      </c>
      <c r="C1">
        <v>6</v>
      </c>
      <c r="D1">
        <v>6</v>
      </c>
      <c r="E1">
        <v>0</v>
      </c>
      <c r="F1">
        <v>0</v>
      </c>
      <c r="G1" t="s">
        <v>157</v>
      </c>
      <c r="H1">
        <v>854.5</v>
      </c>
      <c r="I1" t="s">
        <v>219</v>
      </c>
    </row>
    <row r="2" spans="1:9" ht="12.75">
      <c r="A2">
        <v>44407070</v>
      </c>
      <c r="B2">
        <v>95</v>
      </c>
      <c r="C2">
        <v>6</v>
      </c>
      <c r="D2">
        <v>6</v>
      </c>
      <c r="E2">
        <v>1</v>
      </c>
      <c r="F2">
        <v>0</v>
      </c>
      <c r="G2" t="s">
        <v>157</v>
      </c>
      <c r="H2">
        <v>856</v>
      </c>
      <c r="I2" t="s">
        <v>220</v>
      </c>
    </row>
    <row r="3" spans="1:9" ht="12.75">
      <c r="A3">
        <v>44407070</v>
      </c>
      <c r="B3">
        <v>95</v>
      </c>
      <c r="C3">
        <v>6</v>
      </c>
      <c r="D3">
        <v>6</v>
      </c>
      <c r="E3">
        <v>2</v>
      </c>
      <c r="F3">
        <v>0</v>
      </c>
      <c r="G3" t="s">
        <v>157</v>
      </c>
      <c r="H3">
        <v>859.3</v>
      </c>
      <c r="I3" t="s">
        <v>221</v>
      </c>
    </row>
    <row r="4" spans="1:9" ht="12.75">
      <c r="A4">
        <v>44407070</v>
      </c>
      <c r="B4">
        <v>95</v>
      </c>
      <c r="C4">
        <v>6</v>
      </c>
      <c r="D4">
        <v>6</v>
      </c>
      <c r="E4">
        <v>3</v>
      </c>
      <c r="F4">
        <v>0</v>
      </c>
      <c r="G4" t="s">
        <v>157</v>
      </c>
      <c r="H4">
        <v>864.9</v>
      </c>
      <c r="I4" t="s">
        <v>222</v>
      </c>
    </row>
    <row r="5" spans="1:9" ht="12.75">
      <c r="A5">
        <v>44407070</v>
      </c>
      <c r="B5">
        <v>95</v>
      </c>
      <c r="C5">
        <v>6</v>
      </c>
      <c r="D5">
        <v>6</v>
      </c>
      <c r="E5">
        <v>4</v>
      </c>
      <c r="F5">
        <v>0</v>
      </c>
      <c r="G5" t="s">
        <v>157</v>
      </c>
      <c r="H5">
        <v>871.7</v>
      </c>
      <c r="I5" t="s">
        <v>223</v>
      </c>
    </row>
    <row r="6" spans="1:9" ht="12.75">
      <c r="A6">
        <v>44407070</v>
      </c>
      <c r="B6">
        <v>95</v>
      </c>
      <c r="C6">
        <v>6</v>
      </c>
      <c r="D6">
        <v>6</v>
      </c>
      <c r="E6">
        <v>5</v>
      </c>
      <c r="F6">
        <v>0</v>
      </c>
      <c r="G6" t="s">
        <v>157</v>
      </c>
      <c r="H6">
        <v>880.1</v>
      </c>
      <c r="I6" t="s">
        <v>224</v>
      </c>
    </row>
    <row r="7" spans="1:9" ht="12.75">
      <c r="A7">
        <v>44407070</v>
      </c>
      <c r="B7">
        <v>95</v>
      </c>
      <c r="C7">
        <v>6</v>
      </c>
      <c r="D7">
        <v>6</v>
      </c>
      <c r="E7">
        <v>6</v>
      </c>
      <c r="F7">
        <v>0</v>
      </c>
      <c r="G7" t="s">
        <v>157</v>
      </c>
      <c r="H7">
        <v>885.4</v>
      </c>
      <c r="I7" t="s">
        <v>225</v>
      </c>
    </row>
    <row r="8" spans="1:9" ht="12.75">
      <c r="A8">
        <v>44407070</v>
      </c>
      <c r="B8">
        <v>95</v>
      </c>
      <c r="C8">
        <v>6</v>
      </c>
      <c r="D8">
        <v>6</v>
      </c>
      <c r="E8">
        <v>7</v>
      </c>
      <c r="F8">
        <v>0</v>
      </c>
      <c r="G8" t="s">
        <v>157</v>
      </c>
      <c r="H8">
        <v>891.3</v>
      </c>
      <c r="I8" t="s">
        <v>226</v>
      </c>
    </row>
    <row r="9" spans="1:9" ht="12.75">
      <c r="A9">
        <v>44407070</v>
      </c>
      <c r="B9">
        <v>95</v>
      </c>
      <c r="C9">
        <v>6</v>
      </c>
      <c r="D9">
        <v>6</v>
      </c>
      <c r="E9">
        <v>8</v>
      </c>
      <c r="F9">
        <v>0</v>
      </c>
      <c r="G9" t="s">
        <v>157</v>
      </c>
      <c r="H9">
        <v>894.3</v>
      </c>
      <c r="I9" t="s">
        <v>227</v>
      </c>
    </row>
    <row r="10" spans="1:9" ht="12.75">
      <c r="A10">
        <v>44407070</v>
      </c>
      <c r="B10">
        <v>95</v>
      </c>
      <c r="C10">
        <v>6</v>
      </c>
      <c r="D10">
        <v>6</v>
      </c>
      <c r="E10">
        <v>9</v>
      </c>
      <c r="F10">
        <v>0</v>
      </c>
      <c r="G10" t="s">
        <v>157</v>
      </c>
      <c r="H10">
        <v>905.5</v>
      </c>
      <c r="I10" t="s">
        <v>228</v>
      </c>
    </row>
    <row r="11" spans="1:9" ht="12.75">
      <c r="A11">
        <v>44407070</v>
      </c>
      <c r="B11">
        <v>95</v>
      </c>
      <c r="C11">
        <v>6</v>
      </c>
      <c r="D11">
        <v>6</v>
      </c>
      <c r="E11">
        <v>10</v>
      </c>
      <c r="F11">
        <v>0</v>
      </c>
      <c r="G11" t="s">
        <v>157</v>
      </c>
      <c r="H11">
        <v>914.1</v>
      </c>
      <c r="I11" t="s">
        <v>229</v>
      </c>
    </row>
    <row r="12" spans="1:9" ht="12.75">
      <c r="A12">
        <v>44407070</v>
      </c>
      <c r="B12">
        <v>95</v>
      </c>
      <c r="C12">
        <v>6</v>
      </c>
      <c r="D12">
        <v>6</v>
      </c>
      <c r="E12">
        <v>11</v>
      </c>
      <c r="F12">
        <v>0</v>
      </c>
      <c r="G12" t="s">
        <v>157</v>
      </c>
      <c r="H12">
        <v>933.2</v>
      </c>
      <c r="I12" t="s">
        <v>230</v>
      </c>
    </row>
    <row r="13" spans="1:9" ht="12.75">
      <c r="A13">
        <v>44407070</v>
      </c>
      <c r="B13">
        <v>95</v>
      </c>
      <c r="C13">
        <v>6</v>
      </c>
      <c r="D13">
        <v>6</v>
      </c>
      <c r="E13">
        <v>12</v>
      </c>
      <c r="F13">
        <v>0</v>
      </c>
      <c r="G13" t="s">
        <v>157</v>
      </c>
      <c r="H13">
        <v>950</v>
      </c>
      <c r="I13" t="s">
        <v>231</v>
      </c>
    </row>
    <row r="14" spans="1:9" ht="12.75">
      <c r="A14">
        <v>44407070</v>
      </c>
      <c r="B14">
        <v>95</v>
      </c>
      <c r="C14">
        <v>6</v>
      </c>
      <c r="D14">
        <v>6</v>
      </c>
      <c r="E14">
        <v>13</v>
      </c>
      <c r="F14">
        <v>0</v>
      </c>
      <c r="G14" t="s">
        <v>157</v>
      </c>
      <c r="H14">
        <v>966.2</v>
      </c>
      <c r="I14" t="s">
        <v>232</v>
      </c>
    </row>
    <row r="15" spans="1:9" ht="12.75">
      <c r="A15">
        <v>44407070</v>
      </c>
      <c r="B15">
        <v>95</v>
      </c>
      <c r="C15">
        <v>6</v>
      </c>
      <c r="D15">
        <v>6</v>
      </c>
      <c r="E15">
        <v>14</v>
      </c>
      <c r="F15">
        <v>0</v>
      </c>
      <c r="G15" t="s">
        <v>157</v>
      </c>
      <c r="H15">
        <v>983.7</v>
      </c>
      <c r="I15" t="s">
        <v>233</v>
      </c>
    </row>
    <row r="16" spans="1:9" ht="12.75">
      <c r="A16">
        <v>44407070</v>
      </c>
      <c r="B16">
        <v>95</v>
      </c>
      <c r="C16">
        <v>6</v>
      </c>
      <c r="D16">
        <v>6</v>
      </c>
      <c r="E16">
        <v>15</v>
      </c>
      <c r="F16">
        <v>0</v>
      </c>
      <c r="G16" t="s">
        <v>157</v>
      </c>
      <c r="H16">
        <v>1003</v>
      </c>
      <c r="I16" t="s">
        <v>234</v>
      </c>
    </row>
    <row r="17" spans="1:9" ht="12.75">
      <c r="A17">
        <v>44407070</v>
      </c>
      <c r="B17">
        <v>95</v>
      </c>
      <c r="C17">
        <v>6</v>
      </c>
      <c r="D17">
        <v>6</v>
      </c>
      <c r="E17">
        <v>16</v>
      </c>
      <c r="F17">
        <v>0</v>
      </c>
      <c r="G17" t="s">
        <v>157</v>
      </c>
      <c r="H17">
        <v>1027.2</v>
      </c>
      <c r="I17" t="s">
        <v>235</v>
      </c>
    </row>
    <row r="18" spans="1:9" ht="12.75">
      <c r="A18">
        <v>44407070</v>
      </c>
      <c r="B18">
        <v>95</v>
      </c>
      <c r="C18">
        <v>6</v>
      </c>
      <c r="D18">
        <v>6</v>
      </c>
      <c r="E18">
        <v>17</v>
      </c>
      <c r="F18">
        <v>0</v>
      </c>
      <c r="G18" t="s">
        <v>157</v>
      </c>
      <c r="H18">
        <v>1051.6</v>
      </c>
      <c r="I18" t="s">
        <v>236</v>
      </c>
    </row>
    <row r="19" spans="1:9" ht="12.75">
      <c r="A19">
        <v>44407070</v>
      </c>
      <c r="B19">
        <v>95</v>
      </c>
      <c r="C19">
        <v>6</v>
      </c>
      <c r="D19">
        <v>6</v>
      </c>
      <c r="E19">
        <v>18</v>
      </c>
      <c r="F19">
        <v>0</v>
      </c>
      <c r="G19" t="s">
        <v>157</v>
      </c>
      <c r="H19">
        <v>1071.6</v>
      </c>
      <c r="I19" t="s">
        <v>237</v>
      </c>
    </row>
    <row r="20" spans="1:9" ht="12.75">
      <c r="A20">
        <v>44407070</v>
      </c>
      <c r="B20">
        <v>95</v>
      </c>
      <c r="C20">
        <v>6</v>
      </c>
      <c r="D20">
        <v>6</v>
      </c>
      <c r="E20">
        <v>19</v>
      </c>
      <c r="F20">
        <v>0</v>
      </c>
      <c r="G20" t="s">
        <v>157</v>
      </c>
      <c r="H20">
        <v>1089.7</v>
      </c>
      <c r="I20" t="s">
        <v>238</v>
      </c>
    </row>
    <row r="21" spans="1:9" ht="12.75">
      <c r="A21">
        <v>44407070</v>
      </c>
      <c r="B21">
        <v>95</v>
      </c>
      <c r="C21">
        <v>6</v>
      </c>
      <c r="D21">
        <v>6</v>
      </c>
      <c r="E21">
        <v>20</v>
      </c>
      <c r="F21">
        <v>0</v>
      </c>
      <c r="G21" t="s">
        <v>157</v>
      </c>
      <c r="H21">
        <v>1099.3</v>
      </c>
      <c r="I21" t="s">
        <v>239</v>
      </c>
    </row>
    <row r="22" spans="1:9" ht="12.75">
      <c r="A22">
        <v>44407070</v>
      </c>
      <c r="B22">
        <v>95</v>
      </c>
      <c r="C22">
        <v>6</v>
      </c>
      <c r="D22">
        <v>6</v>
      </c>
      <c r="E22">
        <v>21</v>
      </c>
      <c r="F22">
        <v>0</v>
      </c>
      <c r="G22" t="s">
        <v>157</v>
      </c>
      <c r="H22">
        <v>1111.5</v>
      </c>
      <c r="I22" t="s">
        <v>239</v>
      </c>
    </row>
    <row r="23" spans="1:9" ht="12.75">
      <c r="A23">
        <v>44407070</v>
      </c>
      <c r="B23">
        <v>95</v>
      </c>
      <c r="C23">
        <v>6</v>
      </c>
      <c r="D23">
        <v>6</v>
      </c>
      <c r="E23">
        <v>22</v>
      </c>
      <c r="F23">
        <v>0</v>
      </c>
      <c r="G23" t="s">
        <v>157</v>
      </c>
      <c r="H23">
        <v>1121.4</v>
      </c>
      <c r="I23" t="s">
        <v>240</v>
      </c>
    </row>
    <row r="24" spans="1:9" ht="12.75">
      <c r="A24">
        <v>44407070</v>
      </c>
      <c r="B24">
        <v>95</v>
      </c>
      <c r="C24">
        <v>6</v>
      </c>
      <c r="D24">
        <v>6</v>
      </c>
      <c r="E24">
        <v>23</v>
      </c>
      <c r="F24">
        <v>0</v>
      </c>
      <c r="G24" t="s">
        <v>157</v>
      </c>
      <c r="H24">
        <v>1129.5</v>
      </c>
      <c r="I24" t="s">
        <v>241</v>
      </c>
    </row>
    <row r="25" spans="1:9" ht="12.75">
      <c r="A25">
        <v>44407070</v>
      </c>
      <c r="B25">
        <v>95</v>
      </c>
      <c r="C25">
        <v>6</v>
      </c>
      <c r="D25">
        <v>7</v>
      </c>
      <c r="E25">
        <v>0</v>
      </c>
      <c r="F25">
        <v>0</v>
      </c>
      <c r="G25" t="s">
        <v>157</v>
      </c>
      <c r="H25">
        <v>1137.7</v>
      </c>
      <c r="I25" t="s">
        <v>242</v>
      </c>
    </row>
    <row r="26" spans="1:9" ht="12.75">
      <c r="A26">
        <v>44407070</v>
      </c>
      <c r="B26">
        <v>95</v>
      </c>
      <c r="C26">
        <v>6</v>
      </c>
      <c r="D26">
        <v>7</v>
      </c>
      <c r="E26">
        <v>1</v>
      </c>
      <c r="F26">
        <v>0</v>
      </c>
      <c r="G26" t="s">
        <v>157</v>
      </c>
      <c r="H26">
        <v>1143.5</v>
      </c>
      <c r="I26" t="s">
        <v>243</v>
      </c>
    </row>
    <row r="27" spans="1:9" ht="12.75">
      <c r="A27">
        <v>44407070</v>
      </c>
      <c r="B27">
        <v>95</v>
      </c>
      <c r="C27">
        <v>6</v>
      </c>
      <c r="D27">
        <v>7</v>
      </c>
      <c r="E27">
        <v>2</v>
      </c>
      <c r="F27">
        <v>0</v>
      </c>
      <c r="G27" t="s">
        <v>157</v>
      </c>
      <c r="H27">
        <v>1146.6</v>
      </c>
      <c r="I27" t="s">
        <v>244</v>
      </c>
    </row>
    <row r="28" spans="1:9" ht="12.75">
      <c r="A28">
        <v>44407070</v>
      </c>
      <c r="B28">
        <v>95</v>
      </c>
      <c r="C28">
        <v>6</v>
      </c>
      <c r="D28">
        <v>7</v>
      </c>
      <c r="E28">
        <v>3</v>
      </c>
      <c r="F28">
        <v>0</v>
      </c>
      <c r="G28" t="s">
        <v>157</v>
      </c>
      <c r="H28">
        <v>1148.1</v>
      </c>
      <c r="I28" t="s">
        <v>245</v>
      </c>
    </row>
    <row r="29" spans="1:9" ht="12.75">
      <c r="A29">
        <v>44407070</v>
      </c>
      <c r="B29">
        <v>95</v>
      </c>
      <c r="C29">
        <v>6</v>
      </c>
      <c r="D29">
        <v>7</v>
      </c>
      <c r="E29">
        <v>4</v>
      </c>
      <c r="F29">
        <v>0</v>
      </c>
      <c r="G29" t="s">
        <v>157</v>
      </c>
      <c r="H29">
        <v>1148.3</v>
      </c>
      <c r="I29" t="s">
        <v>246</v>
      </c>
    </row>
    <row r="30" spans="1:9" ht="12.75">
      <c r="A30">
        <v>44407070</v>
      </c>
      <c r="B30">
        <v>95</v>
      </c>
      <c r="C30">
        <v>6</v>
      </c>
      <c r="D30">
        <v>7</v>
      </c>
      <c r="E30">
        <v>5</v>
      </c>
      <c r="F30">
        <v>0</v>
      </c>
      <c r="G30" t="s">
        <v>157</v>
      </c>
      <c r="H30">
        <v>1150</v>
      </c>
      <c r="I30" t="s">
        <v>247</v>
      </c>
    </row>
    <row r="31" spans="1:9" ht="12.75">
      <c r="A31">
        <v>44407070</v>
      </c>
      <c r="B31">
        <v>95</v>
      </c>
      <c r="C31">
        <v>6</v>
      </c>
      <c r="D31">
        <v>7</v>
      </c>
      <c r="E31">
        <v>6</v>
      </c>
      <c r="F31">
        <v>0</v>
      </c>
      <c r="G31" t="s">
        <v>157</v>
      </c>
      <c r="H31">
        <v>1150</v>
      </c>
      <c r="I31" t="s">
        <v>248</v>
      </c>
    </row>
    <row r="32" spans="1:8" ht="12.75">
      <c r="A32">
        <v>44407070</v>
      </c>
      <c r="B32">
        <v>95</v>
      </c>
      <c r="C32">
        <v>6</v>
      </c>
      <c r="D32">
        <v>7</v>
      </c>
      <c r="E32">
        <v>7</v>
      </c>
      <c r="F32">
        <v>0</v>
      </c>
      <c r="G32" t="s">
        <v>157</v>
      </c>
      <c r="H32">
        <v>1150</v>
      </c>
    </row>
    <row r="33" spans="1:8" ht="12.75">
      <c r="A33">
        <v>44407070</v>
      </c>
      <c r="B33">
        <v>95</v>
      </c>
      <c r="C33">
        <v>6</v>
      </c>
      <c r="D33">
        <v>7</v>
      </c>
      <c r="E33">
        <v>8</v>
      </c>
      <c r="F33">
        <v>0</v>
      </c>
      <c r="G33" t="s">
        <v>157</v>
      </c>
      <c r="H33">
        <v>1150</v>
      </c>
    </row>
    <row r="34" spans="1:8" ht="12.75">
      <c r="A34">
        <v>44407070</v>
      </c>
      <c r="B34">
        <v>95</v>
      </c>
      <c r="C34">
        <v>6</v>
      </c>
      <c r="D34">
        <v>7</v>
      </c>
      <c r="E34">
        <v>9</v>
      </c>
      <c r="F34">
        <v>0</v>
      </c>
      <c r="G34" t="s">
        <v>157</v>
      </c>
      <c r="H34">
        <v>1150</v>
      </c>
    </row>
    <row r="35" spans="1:8" ht="12.75">
      <c r="A35">
        <v>44407070</v>
      </c>
      <c r="B35">
        <v>95</v>
      </c>
      <c r="C35">
        <v>6</v>
      </c>
      <c r="D35">
        <v>7</v>
      </c>
      <c r="E35">
        <v>10</v>
      </c>
      <c r="F35">
        <v>0</v>
      </c>
      <c r="G35" t="s">
        <v>157</v>
      </c>
      <c r="H35">
        <v>1150</v>
      </c>
    </row>
    <row r="36" spans="1:8" ht="12.75">
      <c r="A36">
        <v>44407070</v>
      </c>
      <c r="B36">
        <v>95</v>
      </c>
      <c r="C36">
        <v>6</v>
      </c>
      <c r="D36">
        <v>7</v>
      </c>
      <c r="E36">
        <v>11</v>
      </c>
      <c r="F36">
        <v>0</v>
      </c>
      <c r="G36" t="s">
        <v>157</v>
      </c>
      <c r="H36">
        <v>1150</v>
      </c>
    </row>
    <row r="37" spans="1:8" ht="12.75">
      <c r="A37">
        <v>44407070</v>
      </c>
      <c r="B37">
        <v>95</v>
      </c>
      <c r="C37">
        <v>6</v>
      </c>
      <c r="D37">
        <v>7</v>
      </c>
      <c r="E37">
        <v>12</v>
      </c>
      <c r="F37">
        <v>0</v>
      </c>
      <c r="G37" t="s">
        <v>157</v>
      </c>
      <c r="H37">
        <v>1150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/>
  <dimension ref="A1:J31"/>
  <sheetViews>
    <sheetView workbookViewId="0" topLeftCell="A1">
      <selection activeCell="A1" sqref="A1:J31"/>
    </sheetView>
  </sheetViews>
  <sheetFormatPr defaultColWidth="9.140625" defaultRowHeight="12.75"/>
  <sheetData>
    <row r="1" spans="1:10" ht="12.75">
      <c r="A1" t="s">
        <v>186</v>
      </c>
      <c r="B1">
        <v>95</v>
      </c>
      <c r="C1">
        <v>6</v>
      </c>
      <c r="D1">
        <v>6</v>
      </c>
      <c r="E1">
        <v>0</v>
      </c>
      <c r="F1">
        <v>0</v>
      </c>
      <c r="G1" t="s">
        <v>187</v>
      </c>
      <c r="H1" t="s">
        <v>188</v>
      </c>
      <c r="I1">
        <v>62</v>
      </c>
      <c r="J1" t="s">
        <v>163</v>
      </c>
    </row>
    <row r="2" spans="1:10" ht="12.75">
      <c r="A2" t="s">
        <v>186</v>
      </c>
      <c r="B2">
        <v>95</v>
      </c>
      <c r="C2">
        <v>6</v>
      </c>
      <c r="D2">
        <v>6</v>
      </c>
      <c r="E2">
        <v>1</v>
      </c>
      <c r="F2">
        <v>0</v>
      </c>
      <c r="G2" t="s">
        <v>187</v>
      </c>
      <c r="H2" t="s">
        <v>189</v>
      </c>
      <c r="I2">
        <v>62</v>
      </c>
      <c r="J2" t="s">
        <v>163</v>
      </c>
    </row>
    <row r="3" spans="1:10" ht="12.75">
      <c r="A3" t="s">
        <v>186</v>
      </c>
      <c r="B3">
        <v>95</v>
      </c>
      <c r="C3">
        <v>6</v>
      </c>
      <c r="D3">
        <v>6</v>
      </c>
      <c r="E3">
        <v>2</v>
      </c>
      <c r="F3">
        <v>0</v>
      </c>
      <c r="G3" t="s">
        <v>187</v>
      </c>
      <c r="H3" t="s">
        <v>190</v>
      </c>
      <c r="I3">
        <v>63.5</v>
      </c>
      <c r="J3" t="s">
        <v>163</v>
      </c>
    </row>
    <row r="4" spans="1:10" ht="12.75">
      <c r="A4" t="s">
        <v>186</v>
      </c>
      <c r="B4">
        <v>95</v>
      </c>
      <c r="C4">
        <v>6</v>
      </c>
      <c r="D4">
        <v>6</v>
      </c>
      <c r="E4">
        <v>3</v>
      </c>
      <c r="F4">
        <v>0</v>
      </c>
      <c r="G4" t="s">
        <v>187</v>
      </c>
      <c r="H4" t="s">
        <v>191</v>
      </c>
      <c r="I4">
        <v>66.8</v>
      </c>
      <c r="J4" t="s">
        <v>163</v>
      </c>
    </row>
    <row r="5" spans="1:10" ht="12.75">
      <c r="A5" t="s">
        <v>186</v>
      </c>
      <c r="B5">
        <v>95</v>
      </c>
      <c r="C5">
        <v>6</v>
      </c>
      <c r="D5">
        <v>6</v>
      </c>
      <c r="E5">
        <v>4</v>
      </c>
      <c r="F5">
        <v>0</v>
      </c>
      <c r="G5" t="s">
        <v>187</v>
      </c>
      <c r="H5" t="s">
        <v>192</v>
      </c>
      <c r="I5">
        <v>72.3</v>
      </c>
      <c r="J5" t="s">
        <v>163</v>
      </c>
    </row>
    <row r="6" spans="1:10" ht="12.75">
      <c r="A6" t="s">
        <v>186</v>
      </c>
      <c r="B6">
        <v>95</v>
      </c>
      <c r="C6">
        <v>6</v>
      </c>
      <c r="D6">
        <v>6</v>
      </c>
      <c r="E6">
        <v>5</v>
      </c>
      <c r="F6">
        <v>0</v>
      </c>
      <c r="G6" t="s">
        <v>187</v>
      </c>
      <c r="H6" t="s">
        <v>193</v>
      </c>
      <c r="I6">
        <v>77.8</v>
      </c>
      <c r="J6" t="s">
        <v>163</v>
      </c>
    </row>
    <row r="7" spans="1:10" ht="12.75">
      <c r="A7" t="s">
        <v>186</v>
      </c>
      <c r="B7">
        <v>95</v>
      </c>
      <c r="C7">
        <v>6</v>
      </c>
      <c r="D7">
        <v>6</v>
      </c>
      <c r="E7">
        <v>6</v>
      </c>
      <c r="F7">
        <v>0</v>
      </c>
      <c r="G7" t="s">
        <v>187</v>
      </c>
      <c r="H7" t="s">
        <v>194</v>
      </c>
      <c r="I7">
        <v>80.8</v>
      </c>
      <c r="J7" t="s">
        <v>163</v>
      </c>
    </row>
    <row r="8" spans="1:10" ht="12.75">
      <c r="A8" t="s">
        <v>186</v>
      </c>
      <c r="B8">
        <v>95</v>
      </c>
      <c r="C8">
        <v>6</v>
      </c>
      <c r="D8">
        <v>6</v>
      </c>
      <c r="E8">
        <v>7</v>
      </c>
      <c r="F8">
        <v>0</v>
      </c>
      <c r="G8" t="s">
        <v>187</v>
      </c>
      <c r="H8" t="s">
        <v>195</v>
      </c>
      <c r="I8">
        <v>83</v>
      </c>
      <c r="J8" t="s">
        <v>163</v>
      </c>
    </row>
    <row r="9" spans="1:10" ht="12.75">
      <c r="A9" t="s">
        <v>186</v>
      </c>
      <c r="B9">
        <v>95</v>
      </c>
      <c r="C9">
        <v>6</v>
      </c>
      <c r="D9">
        <v>6</v>
      </c>
      <c r="E9">
        <v>8</v>
      </c>
      <c r="F9">
        <v>0</v>
      </c>
      <c r="G9" t="s">
        <v>187</v>
      </c>
      <c r="H9" t="s">
        <v>196</v>
      </c>
      <c r="I9">
        <v>91.8</v>
      </c>
      <c r="J9" t="s">
        <v>163</v>
      </c>
    </row>
    <row r="10" spans="1:10" ht="12.75">
      <c r="A10" t="s">
        <v>186</v>
      </c>
      <c r="B10">
        <v>95</v>
      </c>
      <c r="C10">
        <v>6</v>
      </c>
      <c r="D10">
        <v>6</v>
      </c>
      <c r="E10">
        <v>9</v>
      </c>
      <c r="F10">
        <v>0</v>
      </c>
      <c r="G10" t="s">
        <v>187</v>
      </c>
      <c r="H10" t="s">
        <v>197</v>
      </c>
      <c r="I10">
        <v>98.3</v>
      </c>
      <c r="J10" t="s">
        <v>163</v>
      </c>
    </row>
    <row r="11" spans="1:10" ht="12.75">
      <c r="A11" t="s">
        <v>186</v>
      </c>
      <c r="B11">
        <v>95</v>
      </c>
      <c r="C11">
        <v>6</v>
      </c>
      <c r="D11">
        <v>6</v>
      </c>
      <c r="E11">
        <v>10</v>
      </c>
      <c r="F11">
        <v>0</v>
      </c>
      <c r="G11" t="s">
        <v>187</v>
      </c>
      <c r="H11" t="s">
        <v>198</v>
      </c>
      <c r="I11">
        <v>110</v>
      </c>
      <c r="J11" t="s">
        <v>167</v>
      </c>
    </row>
    <row r="12" spans="1:10" ht="12.75">
      <c r="A12" t="s">
        <v>186</v>
      </c>
      <c r="B12">
        <v>95</v>
      </c>
      <c r="C12">
        <v>6</v>
      </c>
      <c r="D12">
        <v>6</v>
      </c>
      <c r="E12">
        <v>11</v>
      </c>
      <c r="F12">
        <v>0</v>
      </c>
      <c r="G12" t="s">
        <v>187</v>
      </c>
      <c r="H12" t="s">
        <v>199</v>
      </c>
      <c r="I12">
        <v>119</v>
      </c>
      <c r="J12" t="s">
        <v>167</v>
      </c>
    </row>
    <row r="13" spans="1:10" ht="12.75">
      <c r="A13" t="s">
        <v>186</v>
      </c>
      <c r="B13">
        <v>95</v>
      </c>
      <c r="C13">
        <v>6</v>
      </c>
      <c r="D13">
        <v>6</v>
      </c>
      <c r="E13">
        <v>12</v>
      </c>
      <c r="F13">
        <v>0</v>
      </c>
      <c r="G13" t="s">
        <v>187</v>
      </c>
      <c r="H13" t="s">
        <v>200</v>
      </c>
      <c r="I13">
        <v>136.8</v>
      </c>
      <c r="J13" t="s">
        <v>167</v>
      </c>
    </row>
    <row r="14" spans="1:10" ht="12.75">
      <c r="A14" t="s">
        <v>186</v>
      </c>
      <c r="B14">
        <v>95</v>
      </c>
      <c r="C14">
        <v>6</v>
      </c>
      <c r="D14">
        <v>6</v>
      </c>
      <c r="E14">
        <v>13</v>
      </c>
      <c r="F14">
        <v>0</v>
      </c>
      <c r="G14" t="s">
        <v>187</v>
      </c>
      <c r="H14" t="s">
        <v>201</v>
      </c>
      <c r="I14">
        <v>156</v>
      </c>
      <c r="J14" t="s">
        <v>167</v>
      </c>
    </row>
    <row r="15" spans="1:10" ht="12.75">
      <c r="A15" t="s">
        <v>186</v>
      </c>
      <c r="B15">
        <v>95</v>
      </c>
      <c r="C15">
        <v>6</v>
      </c>
      <c r="D15">
        <v>6</v>
      </c>
      <c r="E15">
        <v>14</v>
      </c>
      <c r="F15">
        <v>0</v>
      </c>
      <c r="G15" t="s">
        <v>187</v>
      </c>
      <c r="H15" t="s">
        <v>202</v>
      </c>
      <c r="I15">
        <v>168.8</v>
      </c>
      <c r="J15" t="s">
        <v>167</v>
      </c>
    </row>
    <row r="16" spans="1:10" ht="12.75">
      <c r="A16" t="s">
        <v>186</v>
      </c>
      <c r="B16">
        <v>95</v>
      </c>
      <c r="C16">
        <v>6</v>
      </c>
      <c r="D16">
        <v>6</v>
      </c>
      <c r="E16">
        <v>15</v>
      </c>
      <c r="F16">
        <v>0</v>
      </c>
      <c r="G16" t="s">
        <v>187</v>
      </c>
      <c r="H16" t="s">
        <v>203</v>
      </c>
      <c r="I16">
        <v>177.3</v>
      </c>
      <c r="J16" t="s">
        <v>167</v>
      </c>
    </row>
    <row r="17" spans="1:10" ht="12.75">
      <c r="A17" t="s">
        <v>186</v>
      </c>
      <c r="B17">
        <v>95</v>
      </c>
      <c r="C17">
        <v>6</v>
      </c>
      <c r="D17">
        <v>6</v>
      </c>
      <c r="E17">
        <v>16</v>
      </c>
      <c r="F17">
        <v>0</v>
      </c>
      <c r="G17" t="s">
        <v>187</v>
      </c>
      <c r="H17" t="s">
        <v>204</v>
      </c>
      <c r="I17">
        <v>187.8</v>
      </c>
      <c r="J17" t="s">
        <v>163</v>
      </c>
    </row>
    <row r="18" spans="1:10" ht="12.75">
      <c r="A18" t="s">
        <v>186</v>
      </c>
      <c r="B18">
        <v>95</v>
      </c>
      <c r="C18">
        <v>6</v>
      </c>
      <c r="D18">
        <v>6</v>
      </c>
      <c r="E18">
        <v>17</v>
      </c>
      <c r="F18">
        <v>0</v>
      </c>
      <c r="G18" t="s">
        <v>187</v>
      </c>
      <c r="H18" t="s">
        <v>205</v>
      </c>
      <c r="I18">
        <v>196</v>
      </c>
      <c r="J18" t="s">
        <v>163</v>
      </c>
    </row>
    <row r="19" spans="1:10" ht="12.75">
      <c r="A19" t="s">
        <v>186</v>
      </c>
      <c r="B19">
        <v>95</v>
      </c>
      <c r="C19">
        <v>6</v>
      </c>
      <c r="D19">
        <v>6</v>
      </c>
      <c r="E19">
        <v>18</v>
      </c>
      <c r="F19">
        <v>0</v>
      </c>
      <c r="G19" t="s">
        <v>187</v>
      </c>
      <c r="H19" t="s">
        <v>206</v>
      </c>
      <c r="I19">
        <v>203.5</v>
      </c>
      <c r="J19" t="s">
        <v>167</v>
      </c>
    </row>
    <row r="20" spans="1:10" ht="12.75">
      <c r="A20" t="s">
        <v>186</v>
      </c>
      <c r="B20">
        <v>95</v>
      </c>
      <c r="C20">
        <v>6</v>
      </c>
      <c r="D20">
        <v>6</v>
      </c>
      <c r="E20">
        <v>19</v>
      </c>
      <c r="F20">
        <v>0</v>
      </c>
      <c r="G20" t="s">
        <v>187</v>
      </c>
      <c r="H20" t="s">
        <v>207</v>
      </c>
      <c r="I20">
        <v>214.3</v>
      </c>
      <c r="J20" t="s">
        <v>167</v>
      </c>
    </row>
    <row r="21" spans="1:10" ht="12.75">
      <c r="A21" t="s">
        <v>186</v>
      </c>
      <c r="B21">
        <v>95</v>
      </c>
      <c r="C21">
        <v>6</v>
      </c>
      <c r="D21">
        <v>6</v>
      </c>
      <c r="E21">
        <v>20</v>
      </c>
      <c r="F21">
        <v>0</v>
      </c>
      <c r="G21" t="s">
        <v>187</v>
      </c>
      <c r="H21" t="s">
        <v>208</v>
      </c>
      <c r="I21">
        <v>224.3</v>
      </c>
      <c r="J21" t="s">
        <v>167</v>
      </c>
    </row>
    <row r="22" spans="1:10" ht="12.75">
      <c r="A22" t="s">
        <v>186</v>
      </c>
      <c r="B22">
        <v>95</v>
      </c>
      <c r="C22">
        <v>6</v>
      </c>
      <c r="D22">
        <v>6</v>
      </c>
      <c r="E22">
        <v>21</v>
      </c>
      <c r="F22">
        <v>0</v>
      </c>
      <c r="G22" t="s">
        <v>187</v>
      </c>
      <c r="H22" t="s">
        <v>209</v>
      </c>
      <c r="I22">
        <v>229.8</v>
      </c>
      <c r="J22" t="s">
        <v>167</v>
      </c>
    </row>
    <row r="23" spans="1:10" ht="12.75">
      <c r="A23" t="s">
        <v>186</v>
      </c>
      <c r="B23">
        <v>95</v>
      </c>
      <c r="C23">
        <v>6</v>
      </c>
      <c r="D23">
        <v>6</v>
      </c>
      <c r="E23">
        <v>22</v>
      </c>
      <c r="F23">
        <v>0</v>
      </c>
      <c r="G23" t="s">
        <v>187</v>
      </c>
      <c r="H23" t="s">
        <v>210</v>
      </c>
      <c r="I23">
        <v>235.5</v>
      </c>
      <c r="J23" t="s">
        <v>167</v>
      </c>
    </row>
    <row r="24" spans="1:10" ht="12.75">
      <c r="A24" t="s">
        <v>186</v>
      </c>
      <c r="B24">
        <v>95</v>
      </c>
      <c r="C24">
        <v>6</v>
      </c>
      <c r="D24">
        <v>6</v>
      </c>
      <c r="E24">
        <v>23</v>
      </c>
      <c r="F24">
        <v>0</v>
      </c>
      <c r="G24" t="s">
        <v>187</v>
      </c>
      <c r="H24" t="s">
        <v>211</v>
      </c>
      <c r="I24">
        <v>238.3</v>
      </c>
      <c r="J24" t="s">
        <v>167</v>
      </c>
    </row>
    <row r="25" spans="1:10" ht="12.75">
      <c r="A25" t="s">
        <v>186</v>
      </c>
      <c r="B25">
        <v>95</v>
      </c>
      <c r="C25">
        <v>6</v>
      </c>
      <c r="D25">
        <v>7</v>
      </c>
      <c r="E25">
        <v>0</v>
      </c>
      <c r="F25">
        <v>0</v>
      </c>
      <c r="G25" t="s">
        <v>187</v>
      </c>
      <c r="H25" t="s">
        <v>212</v>
      </c>
      <c r="I25">
        <v>240</v>
      </c>
      <c r="J25" t="s">
        <v>167</v>
      </c>
    </row>
    <row r="26" spans="1:10" ht="12.75">
      <c r="A26" t="s">
        <v>186</v>
      </c>
      <c r="B26">
        <v>95</v>
      </c>
      <c r="C26">
        <v>6</v>
      </c>
      <c r="D26">
        <v>7</v>
      </c>
      <c r="E26">
        <v>1</v>
      </c>
      <c r="F26">
        <v>0</v>
      </c>
      <c r="G26" t="s">
        <v>187</v>
      </c>
      <c r="H26" t="s">
        <v>213</v>
      </c>
      <c r="I26">
        <v>240</v>
      </c>
      <c r="J26" t="s">
        <v>167</v>
      </c>
    </row>
    <row r="27" spans="1:10" ht="12.75">
      <c r="A27" t="s">
        <v>186</v>
      </c>
      <c r="B27">
        <v>95</v>
      </c>
      <c r="C27">
        <v>6</v>
      </c>
      <c r="D27">
        <v>7</v>
      </c>
      <c r="E27">
        <v>2</v>
      </c>
      <c r="F27">
        <v>0</v>
      </c>
      <c r="G27" t="s">
        <v>187</v>
      </c>
      <c r="H27" t="s">
        <v>214</v>
      </c>
      <c r="I27">
        <v>240</v>
      </c>
      <c r="J27" t="s">
        <v>167</v>
      </c>
    </row>
    <row r="28" spans="1:10" ht="12.75">
      <c r="A28" t="s">
        <v>186</v>
      </c>
      <c r="B28">
        <v>95</v>
      </c>
      <c r="C28">
        <v>6</v>
      </c>
      <c r="D28">
        <v>7</v>
      </c>
      <c r="E28">
        <v>3</v>
      </c>
      <c r="F28">
        <v>0</v>
      </c>
      <c r="G28" t="s">
        <v>187</v>
      </c>
      <c r="H28" t="s">
        <v>215</v>
      </c>
      <c r="I28">
        <v>240</v>
      </c>
      <c r="J28" t="s">
        <v>167</v>
      </c>
    </row>
    <row r="29" spans="1:10" ht="12.75">
      <c r="A29" t="s">
        <v>186</v>
      </c>
      <c r="B29">
        <v>95</v>
      </c>
      <c r="C29">
        <v>6</v>
      </c>
      <c r="D29">
        <v>7</v>
      </c>
      <c r="E29">
        <v>4</v>
      </c>
      <c r="F29">
        <v>0</v>
      </c>
      <c r="G29" t="s">
        <v>187</v>
      </c>
      <c r="H29" t="s">
        <v>216</v>
      </c>
      <c r="I29">
        <v>240</v>
      </c>
      <c r="J29" t="s">
        <v>167</v>
      </c>
    </row>
    <row r="30" spans="1:10" ht="12.75">
      <c r="A30" t="s">
        <v>186</v>
      </c>
      <c r="B30">
        <v>95</v>
      </c>
      <c r="C30">
        <v>6</v>
      </c>
      <c r="D30">
        <v>7</v>
      </c>
      <c r="E30">
        <v>5</v>
      </c>
      <c r="F30">
        <v>0</v>
      </c>
      <c r="G30" t="s">
        <v>187</v>
      </c>
      <c r="H30" t="s">
        <v>217</v>
      </c>
      <c r="I30">
        <v>240</v>
      </c>
      <c r="J30" t="s">
        <v>167</v>
      </c>
    </row>
    <row r="31" spans="1:10" ht="12.75">
      <c r="A31" t="s">
        <v>186</v>
      </c>
      <c r="B31">
        <v>95</v>
      </c>
      <c r="C31">
        <v>6</v>
      </c>
      <c r="D31">
        <v>7</v>
      </c>
      <c r="E31">
        <v>6</v>
      </c>
      <c r="F31">
        <v>0</v>
      </c>
      <c r="G31" t="s">
        <v>187</v>
      </c>
      <c r="H31" t="s">
        <v>218</v>
      </c>
      <c r="I31">
        <v>240</v>
      </c>
      <c r="J31" t="s">
        <v>167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I31"/>
  <sheetViews>
    <sheetView workbookViewId="0" topLeftCell="A1">
      <selection activeCell="A1" sqref="A1:I31"/>
    </sheetView>
  </sheetViews>
  <sheetFormatPr defaultColWidth="9.140625" defaultRowHeight="12.75"/>
  <sheetData>
    <row r="1" spans="1:9" ht="12.75">
      <c r="A1" t="s">
        <v>183</v>
      </c>
      <c r="B1">
        <v>95</v>
      </c>
      <c r="C1">
        <v>6</v>
      </c>
      <c r="D1">
        <v>6</v>
      </c>
      <c r="E1">
        <v>0</v>
      </c>
      <c r="F1">
        <v>0</v>
      </c>
      <c r="G1" t="s">
        <v>184</v>
      </c>
      <c r="H1">
        <v>703.8</v>
      </c>
      <c r="I1" t="s">
        <v>185</v>
      </c>
    </row>
    <row r="2" spans="1:9" ht="12.75">
      <c r="A2" t="s">
        <v>183</v>
      </c>
      <c r="B2">
        <v>95</v>
      </c>
      <c r="C2">
        <v>6</v>
      </c>
      <c r="D2">
        <v>6</v>
      </c>
      <c r="E2">
        <v>1</v>
      </c>
      <c r="F2">
        <v>0</v>
      </c>
      <c r="G2" t="s">
        <v>184</v>
      </c>
      <c r="H2">
        <v>705.6</v>
      </c>
      <c r="I2" t="s">
        <v>185</v>
      </c>
    </row>
    <row r="3" spans="1:9" ht="12.75">
      <c r="A3" t="s">
        <v>183</v>
      </c>
      <c r="B3">
        <v>95</v>
      </c>
      <c r="C3">
        <v>6</v>
      </c>
      <c r="D3">
        <v>6</v>
      </c>
      <c r="E3">
        <v>2</v>
      </c>
      <c r="F3">
        <v>0</v>
      </c>
      <c r="G3" t="s">
        <v>184</v>
      </c>
      <c r="H3">
        <v>707.4</v>
      </c>
      <c r="I3" t="s">
        <v>185</v>
      </c>
    </row>
    <row r="4" spans="1:9" ht="12.75">
      <c r="A4" t="s">
        <v>183</v>
      </c>
      <c r="B4">
        <v>95</v>
      </c>
      <c r="C4">
        <v>6</v>
      </c>
      <c r="D4">
        <v>6</v>
      </c>
      <c r="E4">
        <v>3</v>
      </c>
      <c r="F4">
        <v>0</v>
      </c>
      <c r="G4" t="s">
        <v>184</v>
      </c>
      <c r="H4">
        <v>711.7</v>
      </c>
      <c r="I4" t="s">
        <v>185</v>
      </c>
    </row>
    <row r="5" spans="1:9" ht="12.75">
      <c r="A5" t="s">
        <v>183</v>
      </c>
      <c r="B5">
        <v>95</v>
      </c>
      <c r="C5">
        <v>6</v>
      </c>
      <c r="D5">
        <v>6</v>
      </c>
      <c r="E5">
        <v>4</v>
      </c>
      <c r="F5">
        <v>0</v>
      </c>
      <c r="G5" t="s">
        <v>184</v>
      </c>
      <c r="H5">
        <v>717.5</v>
      </c>
      <c r="I5" t="s">
        <v>185</v>
      </c>
    </row>
    <row r="6" spans="1:9" ht="12.75">
      <c r="A6" t="s">
        <v>183</v>
      </c>
      <c r="B6">
        <v>95</v>
      </c>
      <c r="C6">
        <v>6</v>
      </c>
      <c r="D6">
        <v>6</v>
      </c>
      <c r="E6">
        <v>5</v>
      </c>
      <c r="F6">
        <v>0</v>
      </c>
      <c r="G6" t="s">
        <v>184</v>
      </c>
      <c r="H6">
        <v>723.4</v>
      </c>
      <c r="I6" t="s">
        <v>185</v>
      </c>
    </row>
    <row r="7" spans="1:9" ht="12.75">
      <c r="A7" t="s">
        <v>183</v>
      </c>
      <c r="B7">
        <v>95</v>
      </c>
      <c r="C7">
        <v>6</v>
      </c>
      <c r="D7">
        <v>6</v>
      </c>
      <c r="E7">
        <v>6</v>
      </c>
      <c r="F7">
        <v>0</v>
      </c>
      <c r="G7" t="s">
        <v>184</v>
      </c>
      <c r="H7">
        <v>728.5</v>
      </c>
      <c r="I7" t="s">
        <v>185</v>
      </c>
    </row>
    <row r="8" spans="1:9" ht="12.75">
      <c r="A8" t="s">
        <v>183</v>
      </c>
      <c r="B8">
        <v>95</v>
      </c>
      <c r="C8">
        <v>6</v>
      </c>
      <c r="D8">
        <v>6</v>
      </c>
      <c r="E8">
        <v>7</v>
      </c>
      <c r="F8">
        <v>0</v>
      </c>
      <c r="G8" t="s">
        <v>184</v>
      </c>
      <c r="H8">
        <v>732.3</v>
      </c>
      <c r="I8" t="s">
        <v>185</v>
      </c>
    </row>
    <row r="9" spans="1:9" ht="12.75">
      <c r="A9" t="s">
        <v>183</v>
      </c>
      <c r="B9">
        <v>95</v>
      </c>
      <c r="C9">
        <v>6</v>
      </c>
      <c r="D9">
        <v>6</v>
      </c>
      <c r="E9">
        <v>8</v>
      </c>
      <c r="F9">
        <v>0</v>
      </c>
      <c r="G9" t="s">
        <v>184</v>
      </c>
      <c r="H9">
        <v>737.4</v>
      </c>
      <c r="I9" t="s">
        <v>185</v>
      </c>
    </row>
    <row r="10" spans="1:9" ht="12.75">
      <c r="A10" t="s">
        <v>183</v>
      </c>
      <c r="B10">
        <v>95</v>
      </c>
      <c r="C10">
        <v>6</v>
      </c>
      <c r="D10">
        <v>6</v>
      </c>
      <c r="E10">
        <v>9</v>
      </c>
      <c r="F10">
        <v>0</v>
      </c>
      <c r="G10" t="s">
        <v>184</v>
      </c>
      <c r="H10">
        <v>742.7</v>
      </c>
      <c r="I10" t="s">
        <v>185</v>
      </c>
    </row>
    <row r="11" spans="1:9" ht="12.75">
      <c r="A11" t="s">
        <v>183</v>
      </c>
      <c r="B11">
        <v>95</v>
      </c>
      <c r="C11">
        <v>6</v>
      </c>
      <c r="D11">
        <v>6</v>
      </c>
      <c r="E11">
        <v>10</v>
      </c>
      <c r="F11">
        <v>0</v>
      </c>
      <c r="G11" t="s">
        <v>184</v>
      </c>
      <c r="H11">
        <v>749.8</v>
      </c>
      <c r="I11" t="s">
        <v>185</v>
      </c>
    </row>
    <row r="12" spans="1:9" ht="12.75">
      <c r="A12" t="s">
        <v>183</v>
      </c>
      <c r="B12">
        <v>95</v>
      </c>
      <c r="C12">
        <v>6</v>
      </c>
      <c r="D12">
        <v>6</v>
      </c>
      <c r="E12">
        <v>11</v>
      </c>
      <c r="F12">
        <v>0</v>
      </c>
      <c r="G12" t="s">
        <v>184</v>
      </c>
      <c r="H12">
        <v>759.7</v>
      </c>
      <c r="I12" t="s">
        <v>185</v>
      </c>
    </row>
    <row r="13" spans="1:9" ht="12.75">
      <c r="A13" t="s">
        <v>183</v>
      </c>
      <c r="B13">
        <v>95</v>
      </c>
      <c r="C13">
        <v>6</v>
      </c>
      <c r="D13">
        <v>6</v>
      </c>
      <c r="E13">
        <v>12</v>
      </c>
      <c r="F13">
        <v>0</v>
      </c>
      <c r="G13" t="s">
        <v>184</v>
      </c>
      <c r="H13">
        <v>770.1</v>
      </c>
      <c r="I13" t="s">
        <v>185</v>
      </c>
    </row>
    <row r="14" spans="1:9" ht="12.75">
      <c r="A14" t="s">
        <v>183</v>
      </c>
      <c r="B14">
        <v>95</v>
      </c>
      <c r="C14">
        <v>6</v>
      </c>
      <c r="D14">
        <v>6</v>
      </c>
      <c r="E14">
        <v>13</v>
      </c>
      <c r="F14">
        <v>0</v>
      </c>
      <c r="G14" t="s">
        <v>184</v>
      </c>
      <c r="H14">
        <v>780.8</v>
      </c>
      <c r="I14" t="s">
        <v>185</v>
      </c>
    </row>
    <row r="15" spans="1:9" ht="12.75">
      <c r="A15" t="s">
        <v>183</v>
      </c>
      <c r="B15">
        <v>95</v>
      </c>
      <c r="C15">
        <v>6</v>
      </c>
      <c r="D15">
        <v>6</v>
      </c>
      <c r="E15">
        <v>14</v>
      </c>
      <c r="F15">
        <v>0</v>
      </c>
      <c r="G15" t="s">
        <v>184</v>
      </c>
      <c r="H15">
        <v>786.9</v>
      </c>
      <c r="I15" t="s">
        <v>185</v>
      </c>
    </row>
    <row r="16" spans="1:9" ht="12.75">
      <c r="A16" t="s">
        <v>183</v>
      </c>
      <c r="B16">
        <v>95</v>
      </c>
      <c r="C16">
        <v>6</v>
      </c>
      <c r="D16">
        <v>6</v>
      </c>
      <c r="E16">
        <v>15</v>
      </c>
      <c r="F16">
        <v>0</v>
      </c>
      <c r="G16" t="s">
        <v>184</v>
      </c>
      <c r="H16">
        <v>797.6</v>
      </c>
      <c r="I16" t="s">
        <v>185</v>
      </c>
    </row>
    <row r="17" spans="1:9" ht="12.75">
      <c r="A17" t="s">
        <v>183</v>
      </c>
      <c r="B17">
        <v>95</v>
      </c>
      <c r="C17">
        <v>6</v>
      </c>
      <c r="D17">
        <v>6</v>
      </c>
      <c r="E17">
        <v>16</v>
      </c>
      <c r="F17">
        <v>0</v>
      </c>
      <c r="G17" t="s">
        <v>184</v>
      </c>
      <c r="H17">
        <v>807.7</v>
      </c>
      <c r="I17" t="s">
        <v>185</v>
      </c>
    </row>
    <row r="18" spans="1:9" ht="12.75">
      <c r="A18" t="s">
        <v>183</v>
      </c>
      <c r="B18">
        <v>95</v>
      </c>
      <c r="C18">
        <v>6</v>
      </c>
      <c r="D18">
        <v>6</v>
      </c>
      <c r="E18">
        <v>17</v>
      </c>
      <c r="F18">
        <v>0</v>
      </c>
      <c r="G18" t="s">
        <v>184</v>
      </c>
      <c r="H18">
        <v>817.9</v>
      </c>
      <c r="I18" t="s">
        <v>185</v>
      </c>
    </row>
    <row r="19" spans="1:9" ht="12.75">
      <c r="A19" t="s">
        <v>183</v>
      </c>
      <c r="B19">
        <v>95</v>
      </c>
      <c r="C19">
        <v>6</v>
      </c>
      <c r="D19">
        <v>6</v>
      </c>
      <c r="E19">
        <v>18</v>
      </c>
      <c r="F19">
        <v>0</v>
      </c>
      <c r="G19" t="s">
        <v>184</v>
      </c>
      <c r="H19">
        <v>825</v>
      </c>
      <c r="I19" t="s">
        <v>185</v>
      </c>
    </row>
    <row r="20" spans="1:9" ht="12.75">
      <c r="A20" t="s">
        <v>183</v>
      </c>
      <c r="B20">
        <v>95</v>
      </c>
      <c r="C20">
        <v>6</v>
      </c>
      <c r="D20">
        <v>6</v>
      </c>
      <c r="E20">
        <v>19</v>
      </c>
      <c r="F20">
        <v>0</v>
      </c>
      <c r="G20" t="s">
        <v>184</v>
      </c>
      <c r="H20">
        <v>831.3</v>
      </c>
      <c r="I20" t="s">
        <v>185</v>
      </c>
    </row>
    <row r="21" spans="1:9" ht="12.75">
      <c r="A21" t="s">
        <v>183</v>
      </c>
      <c r="B21">
        <v>95</v>
      </c>
      <c r="C21">
        <v>6</v>
      </c>
      <c r="D21">
        <v>6</v>
      </c>
      <c r="E21">
        <v>20</v>
      </c>
      <c r="F21">
        <v>0</v>
      </c>
      <c r="G21" t="s">
        <v>184</v>
      </c>
      <c r="H21">
        <v>848.4</v>
      </c>
      <c r="I21" t="s">
        <v>185</v>
      </c>
    </row>
    <row r="22" spans="1:9" ht="12.75">
      <c r="A22" t="s">
        <v>183</v>
      </c>
      <c r="B22">
        <v>95</v>
      </c>
      <c r="C22">
        <v>6</v>
      </c>
      <c r="D22">
        <v>6</v>
      </c>
      <c r="E22">
        <v>21</v>
      </c>
      <c r="F22">
        <v>0</v>
      </c>
      <c r="G22" t="s">
        <v>184</v>
      </c>
      <c r="H22">
        <v>860</v>
      </c>
      <c r="I22" t="s">
        <v>185</v>
      </c>
    </row>
    <row r="23" spans="1:9" ht="12.75">
      <c r="A23" t="s">
        <v>183</v>
      </c>
      <c r="B23">
        <v>95</v>
      </c>
      <c r="C23">
        <v>6</v>
      </c>
      <c r="D23">
        <v>6</v>
      </c>
      <c r="E23">
        <v>22</v>
      </c>
      <c r="F23">
        <v>0</v>
      </c>
      <c r="G23" t="s">
        <v>184</v>
      </c>
      <c r="H23">
        <v>862.1</v>
      </c>
      <c r="I23" t="s">
        <v>185</v>
      </c>
    </row>
    <row r="24" spans="1:9" ht="12.75">
      <c r="A24" t="s">
        <v>183</v>
      </c>
      <c r="B24">
        <v>95</v>
      </c>
      <c r="C24">
        <v>6</v>
      </c>
      <c r="D24">
        <v>6</v>
      </c>
      <c r="E24">
        <v>23</v>
      </c>
      <c r="F24">
        <v>0</v>
      </c>
      <c r="G24" t="s">
        <v>184</v>
      </c>
      <c r="H24">
        <v>859.3</v>
      </c>
      <c r="I24" t="s">
        <v>185</v>
      </c>
    </row>
    <row r="25" spans="1:9" ht="12.75">
      <c r="A25" t="s">
        <v>183</v>
      </c>
      <c r="B25">
        <v>95</v>
      </c>
      <c r="C25">
        <v>6</v>
      </c>
      <c r="D25">
        <v>7</v>
      </c>
      <c r="E25">
        <v>0</v>
      </c>
      <c r="F25">
        <v>0</v>
      </c>
      <c r="G25" t="s">
        <v>184</v>
      </c>
      <c r="H25">
        <v>865.1</v>
      </c>
      <c r="I25" t="s">
        <v>185</v>
      </c>
    </row>
    <row r="26" spans="1:9" ht="12.75">
      <c r="A26" t="s">
        <v>183</v>
      </c>
      <c r="B26">
        <v>95</v>
      </c>
      <c r="C26">
        <v>6</v>
      </c>
      <c r="D26">
        <v>7</v>
      </c>
      <c r="E26">
        <v>1</v>
      </c>
      <c r="F26">
        <v>0</v>
      </c>
      <c r="G26" t="s">
        <v>184</v>
      </c>
      <c r="H26">
        <v>871</v>
      </c>
      <c r="I26" t="s">
        <v>185</v>
      </c>
    </row>
    <row r="27" spans="1:9" ht="12.75">
      <c r="A27" t="s">
        <v>183</v>
      </c>
      <c r="B27">
        <v>95</v>
      </c>
      <c r="C27">
        <v>6</v>
      </c>
      <c r="D27">
        <v>7</v>
      </c>
      <c r="E27">
        <v>2</v>
      </c>
      <c r="F27">
        <v>0</v>
      </c>
      <c r="G27" t="s">
        <v>184</v>
      </c>
      <c r="H27">
        <v>874.5</v>
      </c>
      <c r="I27" t="s">
        <v>185</v>
      </c>
    </row>
    <row r="28" spans="1:9" ht="12.75">
      <c r="A28" t="s">
        <v>183</v>
      </c>
      <c r="B28">
        <v>95</v>
      </c>
      <c r="C28">
        <v>6</v>
      </c>
      <c r="D28">
        <v>7</v>
      </c>
      <c r="E28">
        <v>3</v>
      </c>
      <c r="F28">
        <v>0</v>
      </c>
      <c r="G28" t="s">
        <v>184</v>
      </c>
      <c r="H28">
        <v>877.3</v>
      </c>
      <c r="I28" t="s">
        <v>185</v>
      </c>
    </row>
    <row r="29" spans="1:9" ht="12.75">
      <c r="A29" t="s">
        <v>183</v>
      </c>
      <c r="B29">
        <v>95</v>
      </c>
      <c r="C29">
        <v>6</v>
      </c>
      <c r="D29">
        <v>7</v>
      </c>
      <c r="E29">
        <v>4</v>
      </c>
      <c r="F29">
        <v>0</v>
      </c>
      <c r="G29" t="s">
        <v>184</v>
      </c>
      <c r="H29">
        <v>880.4</v>
      </c>
      <c r="I29" t="s">
        <v>185</v>
      </c>
    </row>
    <row r="30" spans="1:9" ht="12.75">
      <c r="A30" t="s">
        <v>183</v>
      </c>
      <c r="B30">
        <v>95</v>
      </c>
      <c r="C30">
        <v>6</v>
      </c>
      <c r="D30">
        <v>7</v>
      </c>
      <c r="E30">
        <v>5</v>
      </c>
      <c r="F30">
        <v>0</v>
      </c>
      <c r="G30" t="s">
        <v>184</v>
      </c>
      <c r="H30">
        <v>882.6</v>
      </c>
      <c r="I30" t="s">
        <v>185</v>
      </c>
    </row>
    <row r="31" spans="1:9" ht="12.75">
      <c r="A31" t="s">
        <v>183</v>
      </c>
      <c r="B31">
        <v>95</v>
      </c>
      <c r="C31">
        <v>6</v>
      </c>
      <c r="D31">
        <v>7</v>
      </c>
      <c r="E31">
        <v>6</v>
      </c>
      <c r="F31">
        <v>0</v>
      </c>
      <c r="G31" t="s">
        <v>184</v>
      </c>
      <c r="H31">
        <v>883.4</v>
      </c>
      <c r="I31" t="s">
        <v>185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workbookViewId="0" topLeftCell="A1">
      <selection activeCell="A1" sqref="A1:I31"/>
    </sheetView>
  </sheetViews>
  <sheetFormatPr defaultColWidth="9.140625" defaultRowHeight="12.75"/>
  <sheetData>
    <row r="1" spans="1:9" ht="12.75">
      <c r="A1" t="s">
        <v>158</v>
      </c>
      <c r="B1">
        <v>95</v>
      </c>
      <c r="C1">
        <v>6</v>
      </c>
      <c r="D1">
        <v>6</v>
      </c>
      <c r="E1">
        <v>0</v>
      </c>
      <c r="F1">
        <v>0</v>
      </c>
      <c r="G1" t="s">
        <v>159</v>
      </c>
      <c r="H1">
        <v>17.5</v>
      </c>
      <c r="I1" t="s">
        <v>249</v>
      </c>
    </row>
    <row r="2" spans="1:9" ht="12.75">
      <c r="A2" t="s">
        <v>158</v>
      </c>
      <c r="B2">
        <v>95</v>
      </c>
      <c r="C2">
        <v>6</v>
      </c>
      <c r="D2">
        <v>6</v>
      </c>
      <c r="E2">
        <v>1</v>
      </c>
      <c r="F2">
        <v>0</v>
      </c>
      <c r="G2" t="s">
        <v>159</v>
      </c>
      <c r="H2">
        <v>17.5</v>
      </c>
      <c r="I2" t="s">
        <v>250</v>
      </c>
    </row>
    <row r="3" spans="1:9" ht="12.75">
      <c r="A3" t="s">
        <v>158</v>
      </c>
      <c r="B3">
        <v>95</v>
      </c>
      <c r="C3">
        <v>6</v>
      </c>
      <c r="D3">
        <v>6</v>
      </c>
      <c r="E3">
        <v>2</v>
      </c>
      <c r="F3">
        <v>0</v>
      </c>
      <c r="G3" t="s">
        <v>159</v>
      </c>
      <c r="H3">
        <v>20.3</v>
      </c>
      <c r="I3" t="s">
        <v>251</v>
      </c>
    </row>
    <row r="4" spans="1:9" ht="12.75">
      <c r="A4" t="s">
        <v>158</v>
      </c>
      <c r="B4">
        <v>95</v>
      </c>
      <c r="C4">
        <v>6</v>
      </c>
      <c r="D4">
        <v>6</v>
      </c>
      <c r="E4">
        <v>3</v>
      </c>
      <c r="F4">
        <v>0</v>
      </c>
      <c r="G4" t="s">
        <v>159</v>
      </c>
      <c r="H4">
        <v>25.4</v>
      </c>
      <c r="I4" t="s">
        <v>252</v>
      </c>
    </row>
    <row r="5" spans="1:9" ht="12.75">
      <c r="A5" t="s">
        <v>158</v>
      </c>
      <c r="B5">
        <v>95</v>
      </c>
      <c r="C5">
        <v>6</v>
      </c>
      <c r="D5">
        <v>6</v>
      </c>
      <c r="E5">
        <v>4</v>
      </c>
      <c r="F5">
        <v>0</v>
      </c>
      <c r="G5" t="s">
        <v>159</v>
      </c>
      <c r="H5">
        <v>31.2</v>
      </c>
      <c r="I5" t="s">
        <v>253</v>
      </c>
    </row>
    <row r="6" spans="1:9" ht="12.75">
      <c r="A6" t="s">
        <v>158</v>
      </c>
      <c r="B6">
        <v>95</v>
      </c>
      <c r="C6">
        <v>6</v>
      </c>
      <c r="D6">
        <v>6</v>
      </c>
      <c r="E6">
        <v>5</v>
      </c>
      <c r="F6">
        <v>0</v>
      </c>
      <c r="G6" t="s">
        <v>159</v>
      </c>
      <c r="H6">
        <v>36.6</v>
      </c>
      <c r="I6" t="s">
        <v>254</v>
      </c>
    </row>
    <row r="7" spans="1:9" ht="12.75">
      <c r="A7" t="s">
        <v>158</v>
      </c>
      <c r="B7">
        <v>95</v>
      </c>
      <c r="C7">
        <v>6</v>
      </c>
      <c r="D7">
        <v>6</v>
      </c>
      <c r="E7">
        <v>6</v>
      </c>
      <c r="F7">
        <v>0</v>
      </c>
      <c r="G7" t="s">
        <v>159</v>
      </c>
      <c r="H7">
        <v>40.4</v>
      </c>
      <c r="I7" t="s">
        <v>255</v>
      </c>
    </row>
    <row r="8" spans="1:9" ht="12.75">
      <c r="A8" t="s">
        <v>158</v>
      </c>
      <c r="B8">
        <v>95</v>
      </c>
      <c r="C8">
        <v>6</v>
      </c>
      <c r="D8">
        <v>6</v>
      </c>
      <c r="E8">
        <v>7</v>
      </c>
      <c r="F8">
        <v>0</v>
      </c>
      <c r="G8" t="s">
        <v>159</v>
      </c>
      <c r="H8">
        <v>46</v>
      </c>
      <c r="I8" t="s">
        <v>256</v>
      </c>
    </row>
    <row r="9" spans="1:9" ht="12.75">
      <c r="A9" t="s">
        <v>158</v>
      </c>
      <c r="B9">
        <v>95</v>
      </c>
      <c r="C9">
        <v>6</v>
      </c>
      <c r="D9">
        <v>6</v>
      </c>
      <c r="E9">
        <v>8</v>
      </c>
      <c r="F9">
        <v>0</v>
      </c>
      <c r="G9" t="s">
        <v>159</v>
      </c>
      <c r="H9">
        <v>50.8</v>
      </c>
      <c r="I9" t="s">
        <v>257</v>
      </c>
    </row>
    <row r="10" spans="1:9" ht="12.75">
      <c r="A10" t="s">
        <v>158</v>
      </c>
      <c r="B10">
        <v>95</v>
      </c>
      <c r="C10">
        <v>6</v>
      </c>
      <c r="D10">
        <v>6</v>
      </c>
      <c r="E10">
        <v>9</v>
      </c>
      <c r="F10">
        <v>0</v>
      </c>
      <c r="G10" t="s">
        <v>159</v>
      </c>
      <c r="H10">
        <v>59.4</v>
      </c>
      <c r="I10" t="s">
        <v>258</v>
      </c>
    </row>
    <row r="11" spans="1:9" ht="12.75">
      <c r="A11" t="s">
        <v>158</v>
      </c>
      <c r="B11">
        <v>95</v>
      </c>
      <c r="C11">
        <v>6</v>
      </c>
      <c r="D11">
        <v>6</v>
      </c>
      <c r="E11">
        <v>10</v>
      </c>
      <c r="F11">
        <v>0</v>
      </c>
      <c r="G11" t="s">
        <v>159</v>
      </c>
      <c r="H11">
        <v>65.8</v>
      </c>
      <c r="I11" t="s">
        <v>259</v>
      </c>
    </row>
    <row r="12" spans="1:9" ht="12.75">
      <c r="A12" t="s">
        <v>158</v>
      </c>
      <c r="B12">
        <v>95</v>
      </c>
      <c r="C12">
        <v>6</v>
      </c>
      <c r="D12">
        <v>6</v>
      </c>
      <c r="E12">
        <v>11</v>
      </c>
      <c r="F12">
        <v>0</v>
      </c>
      <c r="G12" t="s">
        <v>159</v>
      </c>
      <c r="H12">
        <v>80.3</v>
      </c>
      <c r="I12" t="s">
        <v>260</v>
      </c>
    </row>
    <row r="13" spans="1:9" ht="12.75">
      <c r="A13" t="s">
        <v>158</v>
      </c>
      <c r="B13">
        <v>95</v>
      </c>
      <c r="C13">
        <v>6</v>
      </c>
      <c r="D13">
        <v>6</v>
      </c>
      <c r="E13">
        <v>12</v>
      </c>
      <c r="F13">
        <v>0</v>
      </c>
      <c r="G13" t="s">
        <v>159</v>
      </c>
      <c r="H13">
        <v>100.8</v>
      </c>
      <c r="I13" t="s">
        <v>261</v>
      </c>
    </row>
    <row r="14" spans="1:9" ht="12.75">
      <c r="A14" t="s">
        <v>158</v>
      </c>
      <c r="B14">
        <v>95</v>
      </c>
      <c r="C14">
        <v>6</v>
      </c>
      <c r="D14">
        <v>6</v>
      </c>
      <c r="E14">
        <v>13</v>
      </c>
      <c r="F14">
        <v>0</v>
      </c>
      <c r="G14" t="s">
        <v>159</v>
      </c>
      <c r="H14">
        <v>117.6</v>
      </c>
      <c r="I14" t="s">
        <v>262</v>
      </c>
    </row>
    <row r="15" spans="1:9" ht="12.75">
      <c r="A15" t="s">
        <v>158</v>
      </c>
      <c r="B15">
        <v>95</v>
      </c>
      <c r="C15">
        <v>6</v>
      </c>
      <c r="D15">
        <v>6</v>
      </c>
      <c r="E15">
        <v>14</v>
      </c>
      <c r="F15">
        <v>0</v>
      </c>
      <c r="G15" t="s">
        <v>159</v>
      </c>
      <c r="H15">
        <v>133.3</v>
      </c>
      <c r="I15" t="s">
        <v>263</v>
      </c>
    </row>
    <row r="16" spans="1:9" ht="12.75">
      <c r="A16" t="s">
        <v>158</v>
      </c>
      <c r="B16">
        <v>95</v>
      </c>
      <c r="C16">
        <v>6</v>
      </c>
      <c r="D16">
        <v>6</v>
      </c>
      <c r="E16">
        <v>15</v>
      </c>
      <c r="F16">
        <v>0</v>
      </c>
      <c r="G16" t="s">
        <v>159</v>
      </c>
      <c r="H16">
        <v>153.2</v>
      </c>
      <c r="I16" t="s">
        <v>264</v>
      </c>
    </row>
    <row r="17" spans="1:9" ht="12.75">
      <c r="A17" t="s">
        <v>158</v>
      </c>
      <c r="B17">
        <v>95</v>
      </c>
      <c r="C17">
        <v>6</v>
      </c>
      <c r="D17">
        <v>6</v>
      </c>
      <c r="E17">
        <v>16</v>
      </c>
      <c r="F17">
        <v>0</v>
      </c>
      <c r="G17" t="s">
        <v>159</v>
      </c>
      <c r="H17">
        <v>177.3</v>
      </c>
      <c r="I17" t="s">
        <v>265</v>
      </c>
    </row>
    <row r="18" spans="1:9" ht="12.75">
      <c r="A18" t="s">
        <v>158</v>
      </c>
      <c r="B18">
        <v>95</v>
      </c>
      <c r="C18">
        <v>6</v>
      </c>
      <c r="D18">
        <v>6</v>
      </c>
      <c r="E18">
        <v>17</v>
      </c>
      <c r="F18">
        <v>0</v>
      </c>
      <c r="G18" t="s">
        <v>159</v>
      </c>
      <c r="H18">
        <v>200.4</v>
      </c>
      <c r="I18" t="s">
        <v>266</v>
      </c>
    </row>
    <row r="19" spans="1:9" ht="12.75">
      <c r="A19" t="s">
        <v>158</v>
      </c>
      <c r="B19">
        <v>95</v>
      </c>
      <c r="C19">
        <v>6</v>
      </c>
      <c r="D19">
        <v>6</v>
      </c>
      <c r="E19">
        <v>18</v>
      </c>
      <c r="F19">
        <v>0</v>
      </c>
      <c r="G19" t="s">
        <v>159</v>
      </c>
      <c r="H19">
        <v>219.7</v>
      </c>
      <c r="I19" t="s">
        <v>267</v>
      </c>
    </row>
    <row r="20" spans="1:9" ht="12.75">
      <c r="A20" t="s">
        <v>158</v>
      </c>
      <c r="B20">
        <v>95</v>
      </c>
      <c r="C20">
        <v>6</v>
      </c>
      <c r="D20">
        <v>6</v>
      </c>
      <c r="E20">
        <v>19</v>
      </c>
      <c r="F20">
        <v>0</v>
      </c>
      <c r="G20" t="s">
        <v>159</v>
      </c>
      <c r="H20">
        <v>236.5</v>
      </c>
      <c r="I20" t="s">
        <v>262</v>
      </c>
    </row>
    <row r="21" spans="1:9" ht="12.75">
      <c r="A21" t="s">
        <v>158</v>
      </c>
      <c r="B21">
        <v>95</v>
      </c>
      <c r="C21">
        <v>6</v>
      </c>
      <c r="D21">
        <v>6</v>
      </c>
      <c r="E21">
        <v>20</v>
      </c>
      <c r="F21">
        <v>0</v>
      </c>
      <c r="G21" t="s">
        <v>159</v>
      </c>
      <c r="H21">
        <v>248.2</v>
      </c>
      <c r="I21" t="s">
        <v>268</v>
      </c>
    </row>
    <row r="22" spans="1:9" ht="12.75">
      <c r="A22" t="s">
        <v>158</v>
      </c>
      <c r="B22">
        <v>95</v>
      </c>
      <c r="C22">
        <v>6</v>
      </c>
      <c r="D22">
        <v>6</v>
      </c>
      <c r="E22">
        <v>21</v>
      </c>
      <c r="F22">
        <v>0</v>
      </c>
      <c r="G22" t="s">
        <v>159</v>
      </c>
      <c r="H22">
        <v>259.8</v>
      </c>
      <c r="I22" t="s">
        <v>269</v>
      </c>
    </row>
    <row r="23" spans="1:9" ht="12.75">
      <c r="A23" t="s">
        <v>158</v>
      </c>
      <c r="B23">
        <v>95</v>
      </c>
      <c r="C23">
        <v>6</v>
      </c>
      <c r="D23">
        <v>6</v>
      </c>
      <c r="E23">
        <v>22</v>
      </c>
      <c r="F23">
        <v>0</v>
      </c>
      <c r="G23" t="s">
        <v>159</v>
      </c>
      <c r="H23">
        <v>270.5</v>
      </c>
      <c r="I23" t="s">
        <v>270</v>
      </c>
    </row>
    <row r="24" spans="1:9" ht="12.75">
      <c r="A24" t="s">
        <v>158</v>
      </c>
      <c r="B24">
        <v>95</v>
      </c>
      <c r="C24">
        <v>6</v>
      </c>
      <c r="D24">
        <v>6</v>
      </c>
      <c r="E24">
        <v>23</v>
      </c>
      <c r="F24">
        <v>0</v>
      </c>
      <c r="G24" t="s">
        <v>159</v>
      </c>
      <c r="H24">
        <v>279.1</v>
      </c>
      <c r="I24" t="s">
        <v>271</v>
      </c>
    </row>
    <row r="25" spans="1:9" ht="12.75">
      <c r="A25" t="s">
        <v>158</v>
      </c>
      <c r="B25">
        <v>95</v>
      </c>
      <c r="C25">
        <v>6</v>
      </c>
      <c r="D25">
        <v>7</v>
      </c>
      <c r="E25">
        <v>0</v>
      </c>
      <c r="F25">
        <v>0</v>
      </c>
      <c r="G25" t="s">
        <v>159</v>
      </c>
      <c r="H25">
        <v>287.3</v>
      </c>
      <c r="I25" t="s">
        <v>272</v>
      </c>
    </row>
    <row r="26" spans="1:9" ht="12.75">
      <c r="A26" t="s">
        <v>158</v>
      </c>
      <c r="B26">
        <v>95</v>
      </c>
      <c r="C26">
        <v>6</v>
      </c>
      <c r="D26">
        <v>7</v>
      </c>
      <c r="E26">
        <v>1</v>
      </c>
      <c r="F26">
        <v>0</v>
      </c>
      <c r="G26" t="s">
        <v>159</v>
      </c>
      <c r="H26">
        <v>292.9</v>
      </c>
      <c r="I26" t="s">
        <v>273</v>
      </c>
    </row>
    <row r="27" spans="1:9" ht="12.75">
      <c r="A27" t="s">
        <v>158</v>
      </c>
      <c r="B27">
        <v>95</v>
      </c>
      <c r="C27">
        <v>6</v>
      </c>
      <c r="D27">
        <v>7</v>
      </c>
      <c r="E27">
        <v>2</v>
      </c>
      <c r="F27">
        <v>0</v>
      </c>
      <c r="G27" t="s">
        <v>159</v>
      </c>
      <c r="H27">
        <v>298.2</v>
      </c>
      <c r="I27" t="s">
        <v>274</v>
      </c>
    </row>
    <row r="28" spans="1:9" ht="12.75">
      <c r="A28" t="s">
        <v>158</v>
      </c>
      <c r="B28">
        <v>95</v>
      </c>
      <c r="C28">
        <v>6</v>
      </c>
      <c r="D28">
        <v>7</v>
      </c>
      <c r="E28">
        <v>3</v>
      </c>
      <c r="F28">
        <v>0</v>
      </c>
      <c r="G28" t="s">
        <v>159</v>
      </c>
      <c r="H28">
        <v>300.7</v>
      </c>
      <c r="I28" t="s">
        <v>275</v>
      </c>
    </row>
    <row r="29" spans="1:9" ht="12.75">
      <c r="A29" t="s">
        <v>158</v>
      </c>
      <c r="B29">
        <v>95</v>
      </c>
      <c r="C29">
        <v>6</v>
      </c>
      <c r="D29">
        <v>7</v>
      </c>
      <c r="E29">
        <v>4</v>
      </c>
      <c r="F29">
        <v>0</v>
      </c>
      <c r="G29" t="s">
        <v>159</v>
      </c>
      <c r="H29">
        <v>301.8</v>
      </c>
      <c r="I29" t="s">
        <v>276</v>
      </c>
    </row>
    <row r="30" spans="1:9" ht="12.75">
      <c r="A30" t="s">
        <v>158</v>
      </c>
      <c r="B30">
        <v>95</v>
      </c>
      <c r="C30">
        <v>6</v>
      </c>
      <c r="D30">
        <v>7</v>
      </c>
      <c r="E30">
        <v>5</v>
      </c>
      <c r="F30">
        <v>0</v>
      </c>
      <c r="G30" t="s">
        <v>159</v>
      </c>
      <c r="H30">
        <v>302</v>
      </c>
      <c r="I30" t="s">
        <v>277</v>
      </c>
    </row>
    <row r="31" spans="1:9" ht="12.75">
      <c r="A31" t="s">
        <v>158</v>
      </c>
      <c r="B31">
        <v>95</v>
      </c>
      <c r="C31">
        <v>6</v>
      </c>
      <c r="D31">
        <v>7</v>
      </c>
      <c r="E31">
        <v>6</v>
      </c>
      <c r="F31">
        <v>0</v>
      </c>
      <c r="G31" t="s">
        <v>159</v>
      </c>
      <c r="H31">
        <v>302</v>
      </c>
      <c r="I31" t="s">
        <v>278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workbookViewId="0" topLeftCell="A10">
      <selection activeCell="A26" sqref="A26:J31"/>
    </sheetView>
  </sheetViews>
  <sheetFormatPr defaultColWidth="9.140625" defaultRowHeight="12.75"/>
  <sheetData>
    <row r="1" spans="1:10" ht="12.75">
      <c r="A1" t="s">
        <v>160</v>
      </c>
      <c r="B1">
        <v>95</v>
      </c>
      <c r="C1">
        <v>6</v>
      </c>
      <c r="D1">
        <v>6</v>
      </c>
      <c r="E1">
        <v>0</v>
      </c>
      <c r="F1">
        <v>0</v>
      </c>
      <c r="G1" t="s">
        <v>161</v>
      </c>
      <c r="H1" t="s">
        <v>162</v>
      </c>
      <c r="I1">
        <v>10.7</v>
      </c>
      <c r="J1" t="s">
        <v>163</v>
      </c>
    </row>
    <row r="2" spans="1:10" ht="12.75">
      <c r="A2" t="s">
        <v>160</v>
      </c>
      <c r="B2">
        <v>95</v>
      </c>
      <c r="C2">
        <v>6</v>
      </c>
      <c r="D2">
        <v>6</v>
      </c>
      <c r="E2">
        <v>1</v>
      </c>
      <c r="F2">
        <v>0</v>
      </c>
      <c r="G2" t="s">
        <v>161</v>
      </c>
      <c r="H2" t="s">
        <v>164</v>
      </c>
      <c r="I2">
        <v>10.7</v>
      </c>
      <c r="J2" t="s">
        <v>163</v>
      </c>
    </row>
    <row r="3" spans="1:10" ht="12.75">
      <c r="A3" t="s">
        <v>160</v>
      </c>
      <c r="B3">
        <v>95</v>
      </c>
      <c r="C3">
        <v>6</v>
      </c>
      <c r="D3">
        <v>6</v>
      </c>
      <c r="E3">
        <v>2</v>
      </c>
      <c r="F3">
        <v>0</v>
      </c>
      <c r="G3" t="s">
        <v>161</v>
      </c>
      <c r="H3" t="s">
        <v>164</v>
      </c>
      <c r="I3">
        <v>10.7</v>
      </c>
      <c r="J3" t="s">
        <v>163</v>
      </c>
    </row>
    <row r="4" spans="1:10" ht="12.75">
      <c r="A4" t="s">
        <v>160</v>
      </c>
      <c r="B4">
        <v>95</v>
      </c>
      <c r="C4">
        <v>6</v>
      </c>
      <c r="D4">
        <v>6</v>
      </c>
      <c r="E4">
        <v>3</v>
      </c>
      <c r="F4">
        <v>0</v>
      </c>
      <c r="G4" t="s">
        <v>161</v>
      </c>
      <c r="H4" t="s">
        <v>164</v>
      </c>
      <c r="I4">
        <v>11.7</v>
      </c>
      <c r="J4" t="s">
        <v>163</v>
      </c>
    </row>
    <row r="5" spans="1:10" ht="12.75">
      <c r="A5" t="s">
        <v>160</v>
      </c>
      <c r="B5">
        <v>95</v>
      </c>
      <c r="C5">
        <v>6</v>
      </c>
      <c r="D5">
        <v>6</v>
      </c>
      <c r="E5">
        <v>4</v>
      </c>
      <c r="F5">
        <v>0</v>
      </c>
      <c r="G5" t="s">
        <v>161</v>
      </c>
      <c r="H5" t="s">
        <v>162</v>
      </c>
      <c r="I5">
        <v>15.2</v>
      </c>
      <c r="J5" t="s">
        <v>163</v>
      </c>
    </row>
    <row r="6" spans="1:10" ht="12.75">
      <c r="A6" t="s">
        <v>160</v>
      </c>
      <c r="B6">
        <v>95</v>
      </c>
      <c r="C6">
        <v>6</v>
      </c>
      <c r="D6">
        <v>6</v>
      </c>
      <c r="E6">
        <v>5</v>
      </c>
      <c r="F6">
        <v>0</v>
      </c>
      <c r="G6" t="s">
        <v>161</v>
      </c>
      <c r="H6" t="s">
        <v>165</v>
      </c>
      <c r="I6">
        <v>25.7</v>
      </c>
      <c r="J6" t="s">
        <v>163</v>
      </c>
    </row>
    <row r="7" spans="1:10" ht="12.75">
      <c r="A7" t="s">
        <v>160</v>
      </c>
      <c r="B7">
        <v>95</v>
      </c>
      <c r="C7">
        <v>6</v>
      </c>
      <c r="D7">
        <v>6</v>
      </c>
      <c r="E7">
        <v>6</v>
      </c>
      <c r="F7">
        <v>0</v>
      </c>
      <c r="G7" t="s">
        <v>161</v>
      </c>
      <c r="H7" t="s">
        <v>164</v>
      </c>
      <c r="I7">
        <v>29.2</v>
      </c>
      <c r="J7" t="s">
        <v>163</v>
      </c>
    </row>
    <row r="8" spans="1:10" ht="12.75">
      <c r="A8" t="s">
        <v>160</v>
      </c>
      <c r="B8">
        <v>95</v>
      </c>
      <c r="C8">
        <v>6</v>
      </c>
      <c r="D8">
        <v>6</v>
      </c>
      <c r="E8">
        <v>7</v>
      </c>
      <c r="F8">
        <v>0</v>
      </c>
      <c r="G8" t="s">
        <v>161</v>
      </c>
      <c r="H8" t="s">
        <v>166</v>
      </c>
      <c r="I8">
        <v>33</v>
      </c>
      <c r="J8" t="s">
        <v>163</v>
      </c>
    </row>
    <row r="9" spans="1:10" ht="12.75">
      <c r="A9" t="s">
        <v>160</v>
      </c>
      <c r="B9">
        <v>95</v>
      </c>
      <c r="C9">
        <v>6</v>
      </c>
      <c r="D9">
        <v>6</v>
      </c>
      <c r="E9">
        <v>8</v>
      </c>
      <c r="F9">
        <v>0</v>
      </c>
      <c r="G9" t="s">
        <v>161</v>
      </c>
      <c r="H9" t="s">
        <v>164</v>
      </c>
      <c r="I9">
        <v>33</v>
      </c>
      <c r="J9" t="s">
        <v>167</v>
      </c>
    </row>
    <row r="10" spans="1:10" ht="12.75">
      <c r="A10" t="s">
        <v>160</v>
      </c>
      <c r="B10">
        <v>95</v>
      </c>
      <c r="C10">
        <v>6</v>
      </c>
      <c r="D10">
        <v>6</v>
      </c>
      <c r="E10">
        <v>9</v>
      </c>
      <c r="F10">
        <v>0</v>
      </c>
      <c r="G10" t="s">
        <v>161</v>
      </c>
      <c r="H10" t="s">
        <v>166</v>
      </c>
      <c r="I10">
        <v>33</v>
      </c>
      <c r="J10" t="s">
        <v>163</v>
      </c>
    </row>
    <row r="11" spans="1:10" ht="12.75">
      <c r="A11" t="s">
        <v>160</v>
      </c>
      <c r="B11">
        <v>95</v>
      </c>
      <c r="C11">
        <v>6</v>
      </c>
      <c r="D11">
        <v>6</v>
      </c>
      <c r="E11">
        <v>10</v>
      </c>
      <c r="F11">
        <v>0</v>
      </c>
      <c r="G11" t="s">
        <v>161</v>
      </c>
      <c r="H11" t="s">
        <v>168</v>
      </c>
      <c r="I11">
        <v>43.2</v>
      </c>
      <c r="J11" t="s">
        <v>163</v>
      </c>
    </row>
    <row r="12" spans="1:10" ht="12.75">
      <c r="A12" t="s">
        <v>160</v>
      </c>
      <c r="B12">
        <v>95</v>
      </c>
      <c r="C12">
        <v>6</v>
      </c>
      <c r="D12">
        <v>6</v>
      </c>
      <c r="E12">
        <v>11</v>
      </c>
      <c r="F12">
        <v>0</v>
      </c>
      <c r="G12" t="s">
        <v>161</v>
      </c>
      <c r="H12" t="s">
        <v>169</v>
      </c>
      <c r="I12">
        <v>79.2</v>
      </c>
      <c r="J12" t="s">
        <v>163</v>
      </c>
    </row>
    <row r="13" spans="1:10" ht="12.75">
      <c r="A13" t="s">
        <v>160</v>
      </c>
      <c r="B13">
        <v>95</v>
      </c>
      <c r="C13">
        <v>6</v>
      </c>
      <c r="D13">
        <v>6</v>
      </c>
      <c r="E13">
        <v>12</v>
      </c>
      <c r="F13">
        <v>0</v>
      </c>
      <c r="G13" t="s">
        <v>161</v>
      </c>
      <c r="H13" t="s">
        <v>170</v>
      </c>
      <c r="I13">
        <v>94.5</v>
      </c>
      <c r="J13" t="s">
        <v>163</v>
      </c>
    </row>
    <row r="14" spans="1:10" ht="12.75">
      <c r="A14" t="s">
        <v>160</v>
      </c>
      <c r="B14">
        <v>95</v>
      </c>
      <c r="C14">
        <v>6</v>
      </c>
      <c r="D14">
        <v>6</v>
      </c>
      <c r="E14">
        <v>13</v>
      </c>
      <c r="F14">
        <v>0</v>
      </c>
      <c r="G14" t="s">
        <v>161</v>
      </c>
      <c r="H14" t="s">
        <v>171</v>
      </c>
      <c r="I14">
        <v>112.3</v>
      </c>
      <c r="J14" t="s">
        <v>163</v>
      </c>
    </row>
    <row r="15" spans="1:10" ht="12.75">
      <c r="A15" t="s">
        <v>160</v>
      </c>
      <c r="B15">
        <v>95</v>
      </c>
      <c r="C15">
        <v>6</v>
      </c>
      <c r="D15">
        <v>6</v>
      </c>
      <c r="E15">
        <v>14</v>
      </c>
      <c r="F15">
        <v>0</v>
      </c>
      <c r="G15" t="s">
        <v>161</v>
      </c>
      <c r="H15" t="s">
        <v>171</v>
      </c>
      <c r="I15">
        <v>112.3</v>
      </c>
      <c r="J15" t="s">
        <v>163</v>
      </c>
    </row>
    <row r="16" spans="1:10" ht="12.75">
      <c r="A16" t="s">
        <v>160</v>
      </c>
      <c r="B16">
        <v>95</v>
      </c>
      <c r="C16">
        <v>6</v>
      </c>
      <c r="D16">
        <v>6</v>
      </c>
      <c r="E16">
        <v>15</v>
      </c>
      <c r="F16">
        <v>0</v>
      </c>
      <c r="G16" t="s">
        <v>161</v>
      </c>
      <c r="H16" t="s">
        <v>172</v>
      </c>
      <c r="I16">
        <v>124.5</v>
      </c>
      <c r="J16" t="s">
        <v>163</v>
      </c>
    </row>
    <row r="17" spans="1:10" ht="12.75">
      <c r="A17" t="s">
        <v>160</v>
      </c>
      <c r="B17">
        <v>95</v>
      </c>
      <c r="C17">
        <v>6</v>
      </c>
      <c r="D17">
        <v>6</v>
      </c>
      <c r="E17">
        <v>16</v>
      </c>
      <c r="F17">
        <v>0</v>
      </c>
      <c r="G17" t="s">
        <v>161</v>
      </c>
      <c r="H17" t="s">
        <v>173</v>
      </c>
      <c r="I17">
        <v>145</v>
      </c>
      <c r="J17" t="s">
        <v>163</v>
      </c>
    </row>
    <row r="18" spans="1:10" ht="12.75">
      <c r="A18" t="s">
        <v>160</v>
      </c>
      <c r="B18">
        <v>95</v>
      </c>
      <c r="C18">
        <v>6</v>
      </c>
      <c r="D18">
        <v>6</v>
      </c>
      <c r="E18">
        <v>17</v>
      </c>
      <c r="F18">
        <v>0</v>
      </c>
      <c r="G18" t="s">
        <v>161</v>
      </c>
      <c r="H18" t="s">
        <v>174</v>
      </c>
      <c r="I18">
        <v>155.4</v>
      </c>
      <c r="J18" t="s">
        <v>163</v>
      </c>
    </row>
    <row r="19" spans="1:10" ht="12.75">
      <c r="A19" t="s">
        <v>160</v>
      </c>
      <c r="B19">
        <v>95</v>
      </c>
      <c r="C19">
        <v>6</v>
      </c>
      <c r="D19">
        <v>6</v>
      </c>
      <c r="E19">
        <v>18</v>
      </c>
      <c r="F19">
        <v>0</v>
      </c>
      <c r="G19" t="s">
        <v>161</v>
      </c>
      <c r="H19" t="s">
        <v>175</v>
      </c>
      <c r="I19">
        <v>164.8</v>
      </c>
      <c r="J19" t="s">
        <v>163</v>
      </c>
    </row>
    <row r="20" spans="1:10" ht="12.75">
      <c r="A20" t="s">
        <v>160</v>
      </c>
      <c r="B20">
        <v>95</v>
      </c>
      <c r="C20">
        <v>6</v>
      </c>
      <c r="D20">
        <v>6</v>
      </c>
      <c r="E20">
        <v>19</v>
      </c>
      <c r="F20">
        <v>0</v>
      </c>
      <c r="G20" t="s">
        <v>161</v>
      </c>
      <c r="H20" t="s">
        <v>176</v>
      </c>
      <c r="I20">
        <v>172</v>
      </c>
      <c r="J20" t="s">
        <v>163</v>
      </c>
    </row>
    <row r="21" spans="1:10" ht="12.75">
      <c r="A21" t="s">
        <v>160</v>
      </c>
      <c r="B21">
        <v>95</v>
      </c>
      <c r="C21">
        <v>6</v>
      </c>
      <c r="D21">
        <v>6</v>
      </c>
      <c r="E21">
        <v>20</v>
      </c>
      <c r="F21">
        <v>0</v>
      </c>
      <c r="G21" t="s">
        <v>161</v>
      </c>
      <c r="H21" t="s">
        <v>175</v>
      </c>
      <c r="I21">
        <v>172.8</v>
      </c>
      <c r="J21" t="s">
        <v>167</v>
      </c>
    </row>
    <row r="22" spans="1:10" ht="12.75">
      <c r="A22" t="s">
        <v>160</v>
      </c>
      <c r="B22">
        <v>95</v>
      </c>
      <c r="C22">
        <v>6</v>
      </c>
      <c r="D22">
        <v>6</v>
      </c>
      <c r="E22">
        <v>21</v>
      </c>
      <c r="F22">
        <v>0</v>
      </c>
      <c r="G22" t="s">
        <v>161</v>
      </c>
      <c r="H22" t="s">
        <v>176</v>
      </c>
      <c r="I22">
        <v>172</v>
      </c>
      <c r="J22" t="s">
        <v>163</v>
      </c>
    </row>
    <row r="23" spans="1:10" ht="12.75">
      <c r="A23" t="s">
        <v>160</v>
      </c>
      <c r="B23">
        <v>95</v>
      </c>
      <c r="C23">
        <v>6</v>
      </c>
      <c r="D23">
        <v>6</v>
      </c>
      <c r="E23">
        <v>22</v>
      </c>
      <c r="F23">
        <v>0</v>
      </c>
      <c r="G23" t="s">
        <v>161</v>
      </c>
      <c r="H23" t="s">
        <v>177</v>
      </c>
      <c r="I23">
        <v>188.5</v>
      </c>
      <c r="J23" t="s">
        <v>163</v>
      </c>
    </row>
    <row r="24" spans="1:10" ht="12.75">
      <c r="A24" t="s">
        <v>160</v>
      </c>
      <c r="B24">
        <v>95</v>
      </c>
      <c r="C24">
        <v>6</v>
      </c>
      <c r="D24">
        <v>6</v>
      </c>
      <c r="E24">
        <v>23</v>
      </c>
      <c r="F24">
        <v>0</v>
      </c>
      <c r="G24" t="s">
        <v>161</v>
      </c>
      <c r="H24" t="s">
        <v>178</v>
      </c>
      <c r="I24">
        <v>191.3</v>
      </c>
      <c r="J24" t="s">
        <v>163</v>
      </c>
    </row>
    <row r="25" spans="1:10" ht="12.75">
      <c r="A25" t="s">
        <v>160</v>
      </c>
      <c r="B25">
        <v>95</v>
      </c>
      <c r="C25">
        <v>6</v>
      </c>
      <c r="D25">
        <v>7</v>
      </c>
      <c r="E25">
        <v>0</v>
      </c>
      <c r="F25">
        <v>0</v>
      </c>
      <c r="G25" t="s">
        <v>161</v>
      </c>
      <c r="H25" t="s">
        <v>179</v>
      </c>
      <c r="I25">
        <v>194.8</v>
      </c>
      <c r="J25" t="s">
        <v>163</v>
      </c>
    </row>
    <row r="26" spans="1:10" ht="12.75">
      <c r="A26" t="s">
        <v>160</v>
      </c>
      <c r="B26">
        <v>95</v>
      </c>
      <c r="C26">
        <v>6</v>
      </c>
      <c r="D26">
        <v>7</v>
      </c>
      <c r="E26">
        <v>1</v>
      </c>
      <c r="F26">
        <v>0</v>
      </c>
      <c r="G26" t="s">
        <v>161</v>
      </c>
      <c r="H26" t="s">
        <v>180</v>
      </c>
      <c r="I26">
        <v>196.6</v>
      </c>
      <c r="J26" t="s">
        <v>163</v>
      </c>
    </row>
    <row r="27" spans="1:10" ht="12.75">
      <c r="A27" t="s">
        <v>160</v>
      </c>
      <c r="B27">
        <v>95</v>
      </c>
      <c r="C27">
        <v>6</v>
      </c>
      <c r="D27">
        <v>7</v>
      </c>
      <c r="E27">
        <v>2</v>
      </c>
      <c r="F27">
        <v>0</v>
      </c>
      <c r="G27" t="s">
        <v>161</v>
      </c>
      <c r="H27" t="s">
        <v>180</v>
      </c>
      <c r="I27">
        <v>196.6</v>
      </c>
      <c r="J27" t="s">
        <v>163</v>
      </c>
    </row>
    <row r="28" spans="1:10" ht="12.75">
      <c r="A28" t="s">
        <v>160</v>
      </c>
      <c r="B28">
        <v>95</v>
      </c>
      <c r="C28">
        <v>6</v>
      </c>
      <c r="D28">
        <v>7</v>
      </c>
      <c r="E28">
        <v>3</v>
      </c>
      <c r="F28">
        <v>0</v>
      </c>
      <c r="G28" t="s">
        <v>161</v>
      </c>
      <c r="H28" t="s">
        <v>181</v>
      </c>
      <c r="I28">
        <v>196.8</v>
      </c>
      <c r="J28" t="s">
        <v>163</v>
      </c>
    </row>
    <row r="29" spans="1:10" ht="12.75">
      <c r="A29" t="s">
        <v>160</v>
      </c>
      <c r="B29">
        <v>95</v>
      </c>
      <c r="C29">
        <v>6</v>
      </c>
      <c r="D29">
        <v>7</v>
      </c>
      <c r="E29">
        <v>4</v>
      </c>
      <c r="F29">
        <v>0</v>
      </c>
      <c r="G29" t="s">
        <v>161</v>
      </c>
      <c r="H29" t="s">
        <v>182</v>
      </c>
      <c r="I29">
        <v>196.8</v>
      </c>
      <c r="J29" t="s">
        <v>163</v>
      </c>
    </row>
    <row r="30" spans="1:10" ht="12.75">
      <c r="A30" t="s">
        <v>160</v>
      </c>
      <c r="B30">
        <v>95</v>
      </c>
      <c r="C30">
        <v>6</v>
      </c>
      <c r="D30">
        <v>7</v>
      </c>
      <c r="E30">
        <v>5</v>
      </c>
      <c r="F30">
        <v>0</v>
      </c>
      <c r="G30" t="s">
        <v>161</v>
      </c>
      <c r="H30" t="s">
        <v>182</v>
      </c>
      <c r="I30">
        <v>196.8</v>
      </c>
      <c r="J30" t="s">
        <v>163</v>
      </c>
    </row>
    <row r="31" spans="1:10" ht="12.75">
      <c r="A31" t="s">
        <v>160</v>
      </c>
      <c r="B31">
        <v>95</v>
      </c>
      <c r="C31">
        <v>6</v>
      </c>
      <c r="D31">
        <v>7</v>
      </c>
      <c r="E31">
        <v>6</v>
      </c>
      <c r="F31">
        <v>0</v>
      </c>
      <c r="G31" t="s">
        <v>161</v>
      </c>
      <c r="H31" t="s">
        <v>182</v>
      </c>
      <c r="I31">
        <v>196.8</v>
      </c>
      <c r="J31" t="s">
        <v>163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1121111"/>
  <dimension ref="A1:AG60"/>
  <sheetViews>
    <sheetView workbookViewId="0" topLeftCell="A40">
      <selection activeCell="U6" sqref="U6:U21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16</v>
      </c>
    </row>
    <row r="3" ht="12.75" customHeight="1">
      <c r="V3">
        <f>SUM(U6:U33)</f>
        <v>68.09999999999997</v>
      </c>
    </row>
    <row r="4" spans="1:24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19</v>
      </c>
      <c r="Q4">
        <v>241</v>
      </c>
      <c r="T4" t="s">
        <v>3</v>
      </c>
      <c r="V4" t="s">
        <v>6</v>
      </c>
      <c r="W4" s="2" t="s">
        <v>7</v>
      </c>
      <c r="X4" t="s">
        <v>8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0.30000000000001137</v>
      </c>
      <c r="G5">
        <f aca="true" t="shared" si="2" ref="G5:G52">G4+F4</f>
        <v>0</v>
      </c>
      <c r="I5">
        <f t="shared" si="1"/>
        <v>0.29999999998254906</v>
      </c>
      <c r="L5" s="2">
        <v>95</v>
      </c>
      <c r="M5">
        <v>6</v>
      </c>
      <c r="N5">
        <v>6</v>
      </c>
      <c r="O5">
        <v>1</v>
      </c>
      <c r="P5" t="s">
        <v>19</v>
      </c>
      <c r="Q5">
        <v>241.3</v>
      </c>
      <c r="R5">
        <f aca="true" t="shared" si="3" ref="R5:R52">Q5-Q4</f>
        <v>0.30000000000001137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0.29999999999998295</v>
      </c>
      <c r="G6">
        <f t="shared" si="2"/>
        <v>0.30000000000001137</v>
      </c>
      <c r="I6">
        <f t="shared" si="1"/>
        <v>0.6000000000174281</v>
      </c>
      <c r="L6" s="2">
        <v>95</v>
      </c>
      <c r="M6">
        <v>6</v>
      </c>
      <c r="N6">
        <v>6</v>
      </c>
      <c r="O6">
        <v>2</v>
      </c>
      <c r="P6" t="s">
        <v>19</v>
      </c>
      <c r="Q6">
        <v>241.6</v>
      </c>
      <c r="R6">
        <f t="shared" si="3"/>
        <v>0.29999999999998295</v>
      </c>
      <c r="T6">
        <v>1</v>
      </c>
      <c r="U6">
        <v>1</v>
      </c>
      <c r="V6" s="3">
        <f aca="true" t="shared" si="4" ref="V6:V21">U6/V$3*100</f>
        <v>1.4684287812041124</v>
      </c>
      <c r="W6" s="2">
        <f aca="true" t="shared" si="5" ref="W6:W21">W5+V6</f>
        <v>1.4684287812041124</v>
      </c>
      <c r="X6">
        <v>1</v>
      </c>
      <c r="Y6">
        <v>0</v>
      </c>
      <c r="Z6">
        <f aca="true" t="shared" si="6" ref="Z6:Z25">X6*V$2/V$1</f>
        <v>0.8</v>
      </c>
      <c r="AA6">
        <f aca="true" t="shared" si="7" ref="AA6:AA25">MATCH(Z6,T$5:T$32,1)</f>
        <v>1</v>
      </c>
      <c r="AB6">
        <f aca="true" ca="1" t="shared" si="8" ref="AB6:AB25">OFFSET(T$4,AA6,0)</f>
        <v>0</v>
      </c>
      <c r="AC6">
        <f aca="true" ca="1" t="shared" si="9" ref="AC6:AC25">OFFSET(T$4,AA6+1,0)</f>
        <v>1</v>
      </c>
      <c r="AD6" s="3">
        <f aca="true" ca="1" t="shared" si="10" ref="AD6:AD25">OFFSET(T$4,AA6,3)</f>
        <v>0</v>
      </c>
      <c r="AE6" s="3">
        <f aca="true" ca="1" t="shared" si="11" ref="AE6:AE25">OFFSET(T$4,AA6+1,3)</f>
        <v>1.4684287812041124</v>
      </c>
      <c r="AF6" s="3">
        <f aca="true" t="shared" si="12" ref="AF6:AF25">(Z6-AB6)/(AC6-AB6)*(AE6-AD6)+AD6</f>
        <v>1.17474302496329</v>
      </c>
      <c r="AG6" s="3">
        <f aca="true" t="shared" si="13" ref="AG6:AG25">AF6-AF5</f>
        <v>1.17474302496329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0.20000000000001705</v>
      </c>
      <c r="G7">
        <f t="shared" si="2"/>
        <v>0.5999999999999943</v>
      </c>
      <c r="I7">
        <f t="shared" si="1"/>
        <v>0.6000000000000512</v>
      </c>
      <c r="L7" s="2">
        <v>95</v>
      </c>
      <c r="M7">
        <v>6</v>
      </c>
      <c r="N7">
        <v>6</v>
      </c>
      <c r="O7">
        <v>3</v>
      </c>
      <c r="P7" t="s">
        <v>19</v>
      </c>
      <c r="Q7">
        <v>241.8</v>
      </c>
      <c r="R7">
        <f t="shared" si="3"/>
        <v>0.20000000000001705</v>
      </c>
      <c r="T7">
        <v>2</v>
      </c>
      <c r="U7">
        <v>0.5</v>
      </c>
      <c r="V7" s="3">
        <f t="shared" si="4"/>
        <v>0.7342143906020562</v>
      </c>
      <c r="W7" s="2">
        <f t="shared" si="5"/>
        <v>2.2026431718061685</v>
      </c>
      <c r="X7">
        <v>2</v>
      </c>
      <c r="Y7">
        <f aca="true" t="shared" si="14" ref="Y7:Y25">Z6</f>
        <v>0.8</v>
      </c>
      <c r="Z7">
        <f t="shared" si="6"/>
        <v>1.6</v>
      </c>
      <c r="AA7">
        <f t="shared" si="7"/>
        <v>2</v>
      </c>
      <c r="AB7">
        <f ca="1" t="shared" si="8"/>
        <v>1</v>
      </c>
      <c r="AC7">
        <f ca="1" t="shared" si="9"/>
        <v>2</v>
      </c>
      <c r="AD7" s="3">
        <f ca="1" t="shared" si="10"/>
        <v>1.4684287812041124</v>
      </c>
      <c r="AE7" s="3">
        <f ca="1" t="shared" si="11"/>
        <v>2.2026431718061685</v>
      </c>
      <c r="AF7" s="3">
        <f t="shared" si="12"/>
        <v>1.9089574155653461</v>
      </c>
      <c r="AG7" s="3">
        <f t="shared" si="13"/>
        <v>0.7342143906020562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0</v>
      </c>
      <c r="G8">
        <f t="shared" si="2"/>
        <v>0.8000000000000114</v>
      </c>
      <c r="I8">
        <f t="shared" si="1"/>
        <v>0</v>
      </c>
      <c r="L8" s="2">
        <v>95</v>
      </c>
      <c r="M8">
        <v>6</v>
      </c>
      <c r="N8">
        <v>6</v>
      </c>
      <c r="O8">
        <v>4</v>
      </c>
      <c r="P8" t="s">
        <v>19</v>
      </c>
      <c r="Q8">
        <v>241.8</v>
      </c>
      <c r="R8">
        <f t="shared" si="3"/>
        <v>0</v>
      </c>
      <c r="T8">
        <v>3</v>
      </c>
      <c r="U8">
        <v>5.099999999999994</v>
      </c>
      <c r="V8" s="3">
        <f t="shared" si="4"/>
        <v>7.488986784140965</v>
      </c>
      <c r="W8" s="2">
        <f t="shared" si="5"/>
        <v>9.691629955947134</v>
      </c>
      <c r="X8">
        <v>3</v>
      </c>
      <c r="Y8">
        <f t="shared" si="14"/>
        <v>1.6</v>
      </c>
      <c r="Z8">
        <f t="shared" si="6"/>
        <v>2.4</v>
      </c>
      <c r="AA8">
        <f t="shared" si="7"/>
        <v>3</v>
      </c>
      <c r="AB8">
        <f ca="1" t="shared" si="8"/>
        <v>2</v>
      </c>
      <c r="AC8">
        <f ca="1" t="shared" si="9"/>
        <v>3</v>
      </c>
      <c r="AD8" s="3">
        <f ca="1" t="shared" si="10"/>
        <v>2.2026431718061685</v>
      </c>
      <c r="AE8" s="3">
        <f ca="1" t="shared" si="11"/>
        <v>9.691629955947134</v>
      </c>
      <c r="AF8" s="3">
        <f t="shared" si="12"/>
        <v>5.198237885462554</v>
      </c>
      <c r="AG8" s="3">
        <f t="shared" si="13"/>
        <v>3.2892804698972076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1</v>
      </c>
      <c r="G9">
        <f t="shared" si="2"/>
        <v>0.8000000000000114</v>
      </c>
      <c r="I9">
        <f t="shared" si="1"/>
        <v>5.000000000058208</v>
      </c>
      <c r="L9" s="2">
        <v>95</v>
      </c>
      <c r="M9">
        <v>6</v>
      </c>
      <c r="N9">
        <v>6</v>
      </c>
      <c r="O9">
        <v>5</v>
      </c>
      <c r="P9" t="s">
        <v>19</v>
      </c>
      <c r="Q9">
        <v>242.8</v>
      </c>
      <c r="R9">
        <f t="shared" si="3"/>
        <v>1</v>
      </c>
      <c r="T9">
        <v>4</v>
      </c>
      <c r="U9">
        <v>6.400000000000006</v>
      </c>
      <c r="V9" s="3">
        <f t="shared" si="4"/>
        <v>9.397944199706327</v>
      </c>
      <c r="W9" s="2">
        <f t="shared" si="5"/>
        <v>19.08957415565346</v>
      </c>
      <c r="X9">
        <v>4</v>
      </c>
      <c r="Y9">
        <f t="shared" si="14"/>
        <v>2.4</v>
      </c>
      <c r="Z9">
        <f t="shared" si="6"/>
        <v>3.2</v>
      </c>
      <c r="AA9">
        <f t="shared" si="7"/>
        <v>4</v>
      </c>
      <c r="AB9">
        <f ca="1" t="shared" si="8"/>
        <v>3</v>
      </c>
      <c r="AC9">
        <f ca="1" t="shared" si="9"/>
        <v>4</v>
      </c>
      <c r="AD9" s="3">
        <f ca="1" t="shared" si="10"/>
        <v>9.691629955947134</v>
      </c>
      <c r="AE9" s="3">
        <f ca="1" t="shared" si="11"/>
        <v>19.08957415565346</v>
      </c>
      <c r="AF9" s="3">
        <f t="shared" si="12"/>
        <v>11.5712187958884</v>
      </c>
      <c r="AG9" s="3">
        <f t="shared" si="13"/>
        <v>6.372980910425847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0.5</v>
      </c>
      <c r="G10">
        <f t="shared" si="2"/>
        <v>1.8000000000000114</v>
      </c>
      <c r="I10">
        <f t="shared" si="1"/>
        <v>3</v>
      </c>
      <c r="L10" s="2">
        <v>95</v>
      </c>
      <c r="M10">
        <v>6</v>
      </c>
      <c r="N10">
        <v>6</v>
      </c>
      <c r="O10">
        <v>6</v>
      </c>
      <c r="P10" t="s">
        <v>19</v>
      </c>
      <c r="Q10">
        <v>243.3</v>
      </c>
      <c r="R10">
        <f t="shared" si="3"/>
        <v>0.5</v>
      </c>
      <c r="T10">
        <v>5</v>
      </c>
      <c r="U10">
        <v>9.099999999999966</v>
      </c>
      <c r="V10" s="3">
        <f t="shared" si="4"/>
        <v>13.362701908957373</v>
      </c>
      <c r="W10" s="2">
        <f t="shared" si="5"/>
        <v>32.45227606461083</v>
      </c>
      <c r="X10">
        <v>5</v>
      </c>
      <c r="Y10">
        <f t="shared" si="14"/>
        <v>3.2</v>
      </c>
      <c r="Z10">
        <f t="shared" si="6"/>
        <v>4</v>
      </c>
      <c r="AA10">
        <f t="shared" si="7"/>
        <v>5</v>
      </c>
      <c r="AB10">
        <f ca="1" t="shared" si="8"/>
        <v>4</v>
      </c>
      <c r="AC10">
        <f ca="1" t="shared" si="9"/>
        <v>5</v>
      </c>
      <c r="AD10" s="3">
        <f ca="1" t="shared" si="10"/>
        <v>19.08957415565346</v>
      </c>
      <c r="AE10" s="3">
        <f ca="1" t="shared" si="11"/>
        <v>32.45227606461083</v>
      </c>
      <c r="AF10" s="3">
        <f t="shared" si="12"/>
        <v>19.08957415565346</v>
      </c>
      <c r="AG10" s="3">
        <f t="shared" si="13"/>
        <v>7.518355359765058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5.099999999999994</v>
      </c>
      <c r="G11">
        <f t="shared" si="2"/>
        <v>2.3000000000000114</v>
      </c>
      <c r="I11">
        <f t="shared" si="1"/>
        <v>35.6999999997031</v>
      </c>
      <c r="L11" s="2">
        <v>95</v>
      </c>
      <c r="M11">
        <v>6</v>
      </c>
      <c r="N11">
        <v>6</v>
      </c>
      <c r="O11">
        <v>7</v>
      </c>
      <c r="P11" t="s">
        <v>19</v>
      </c>
      <c r="Q11">
        <v>248.4</v>
      </c>
      <c r="R11">
        <f t="shared" si="3"/>
        <v>5.099999999999994</v>
      </c>
      <c r="T11">
        <v>6</v>
      </c>
      <c r="U11">
        <v>4.600000000000023</v>
      </c>
      <c r="V11" s="3">
        <f t="shared" si="4"/>
        <v>6.754772393538951</v>
      </c>
      <c r="W11" s="2">
        <f t="shared" si="5"/>
        <v>39.20704845814978</v>
      </c>
      <c r="X11">
        <v>6</v>
      </c>
      <c r="Y11">
        <f t="shared" si="14"/>
        <v>4</v>
      </c>
      <c r="Z11">
        <f t="shared" si="6"/>
        <v>4.8</v>
      </c>
      <c r="AA11">
        <f t="shared" si="7"/>
        <v>5</v>
      </c>
      <c r="AB11">
        <f ca="1" t="shared" si="8"/>
        <v>4</v>
      </c>
      <c r="AC11">
        <f ca="1" t="shared" si="9"/>
        <v>5</v>
      </c>
      <c r="AD11" s="3">
        <f ca="1" t="shared" si="10"/>
        <v>19.08957415565346</v>
      </c>
      <c r="AE11" s="3">
        <f ca="1" t="shared" si="11"/>
        <v>32.45227606461083</v>
      </c>
      <c r="AF11" s="3">
        <f t="shared" si="12"/>
        <v>29.77973568281935</v>
      </c>
      <c r="AG11" s="3">
        <f t="shared" si="13"/>
        <v>10.690161527165891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6.400000000000006</v>
      </c>
      <c r="G12">
        <f t="shared" si="2"/>
        <v>7.400000000000006</v>
      </c>
      <c r="I12">
        <f t="shared" si="1"/>
        <v>51.200000000372576</v>
      </c>
      <c r="L12" s="2">
        <v>95</v>
      </c>
      <c r="M12">
        <v>6</v>
      </c>
      <c r="N12">
        <v>6</v>
      </c>
      <c r="O12">
        <v>8</v>
      </c>
      <c r="P12" t="s">
        <v>19</v>
      </c>
      <c r="Q12">
        <v>254.8</v>
      </c>
      <c r="R12">
        <f t="shared" si="3"/>
        <v>6.400000000000006</v>
      </c>
      <c r="T12">
        <v>7</v>
      </c>
      <c r="U12">
        <v>3</v>
      </c>
      <c r="V12" s="3">
        <f t="shared" si="4"/>
        <v>4.405286343612337</v>
      </c>
      <c r="W12" s="2">
        <f t="shared" si="5"/>
        <v>43.61233480176212</v>
      </c>
      <c r="X12">
        <v>7</v>
      </c>
      <c r="Y12">
        <f t="shared" si="14"/>
        <v>4.8</v>
      </c>
      <c r="Z12">
        <f t="shared" si="6"/>
        <v>5.6</v>
      </c>
      <c r="AA12">
        <f t="shared" si="7"/>
        <v>6</v>
      </c>
      <c r="AB12">
        <f ca="1" t="shared" si="8"/>
        <v>5</v>
      </c>
      <c r="AC12">
        <f ca="1" t="shared" si="9"/>
        <v>6</v>
      </c>
      <c r="AD12" s="3">
        <f ca="1" t="shared" si="10"/>
        <v>32.45227606461083</v>
      </c>
      <c r="AE12" s="3">
        <f ca="1" t="shared" si="11"/>
        <v>39.20704845814978</v>
      </c>
      <c r="AF12" s="3">
        <f t="shared" si="12"/>
        <v>36.505139500734195</v>
      </c>
      <c r="AG12" s="3">
        <f t="shared" si="13"/>
        <v>6.725403817914845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9.099999999999966</v>
      </c>
      <c r="G13">
        <f t="shared" si="2"/>
        <v>13.800000000000011</v>
      </c>
      <c r="I13">
        <f t="shared" si="1"/>
        <v>81.8999999999997</v>
      </c>
      <c r="L13" s="2">
        <v>95</v>
      </c>
      <c r="M13">
        <v>6</v>
      </c>
      <c r="N13">
        <v>6</v>
      </c>
      <c r="O13">
        <v>9</v>
      </c>
      <c r="P13" t="s">
        <v>19</v>
      </c>
      <c r="Q13">
        <v>263.9</v>
      </c>
      <c r="R13">
        <f t="shared" si="3"/>
        <v>9.099999999999966</v>
      </c>
      <c r="T13">
        <v>8</v>
      </c>
      <c r="U13">
        <v>1.5</v>
      </c>
      <c r="V13" s="3">
        <f t="shared" si="4"/>
        <v>2.2026431718061685</v>
      </c>
      <c r="W13" s="2">
        <f t="shared" si="5"/>
        <v>45.81497797356828</v>
      </c>
      <c r="X13">
        <v>8</v>
      </c>
      <c r="Y13">
        <f t="shared" si="14"/>
        <v>5.6</v>
      </c>
      <c r="Z13">
        <f t="shared" si="6"/>
        <v>6.4</v>
      </c>
      <c r="AA13">
        <f t="shared" si="7"/>
        <v>7</v>
      </c>
      <c r="AB13">
        <f ca="1" t="shared" si="8"/>
        <v>6</v>
      </c>
      <c r="AC13">
        <f ca="1" t="shared" si="9"/>
        <v>7</v>
      </c>
      <c r="AD13" s="3">
        <f ca="1" t="shared" si="10"/>
        <v>39.20704845814978</v>
      </c>
      <c r="AE13" s="3">
        <f ca="1" t="shared" si="11"/>
        <v>43.61233480176212</v>
      </c>
      <c r="AF13" s="3">
        <f t="shared" si="12"/>
        <v>40.969162995594715</v>
      </c>
      <c r="AG13" s="3">
        <f t="shared" si="13"/>
        <v>4.46402349486052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4.600000000000023</v>
      </c>
      <c r="G14">
        <f t="shared" si="2"/>
        <v>22.899999999999977</v>
      </c>
      <c r="I14">
        <f t="shared" si="1"/>
        <v>45.999999999732474</v>
      </c>
      <c r="L14" s="2">
        <v>95</v>
      </c>
      <c r="M14">
        <v>6</v>
      </c>
      <c r="N14">
        <v>6</v>
      </c>
      <c r="O14">
        <v>10</v>
      </c>
      <c r="P14" t="s">
        <v>19</v>
      </c>
      <c r="Q14">
        <v>268.5</v>
      </c>
      <c r="R14">
        <f t="shared" si="3"/>
        <v>4.600000000000023</v>
      </c>
      <c r="T14">
        <v>9</v>
      </c>
      <c r="U14">
        <v>3.3999999999999773</v>
      </c>
      <c r="V14" s="3">
        <f t="shared" si="4"/>
        <v>4.992657856093949</v>
      </c>
      <c r="W14" s="2">
        <f t="shared" si="5"/>
        <v>50.80763582966223</v>
      </c>
      <c r="X14">
        <v>9</v>
      </c>
      <c r="Y14">
        <f t="shared" si="14"/>
        <v>6.4</v>
      </c>
      <c r="Z14">
        <f t="shared" si="6"/>
        <v>7.2</v>
      </c>
      <c r="AA14">
        <f t="shared" si="7"/>
        <v>8</v>
      </c>
      <c r="AB14">
        <f ca="1" t="shared" si="8"/>
        <v>7</v>
      </c>
      <c r="AC14">
        <f ca="1" t="shared" si="9"/>
        <v>8</v>
      </c>
      <c r="AD14" s="3">
        <f ca="1" t="shared" si="10"/>
        <v>43.61233480176212</v>
      </c>
      <c r="AE14" s="3">
        <f ca="1" t="shared" si="11"/>
        <v>45.81497797356828</v>
      </c>
      <c r="AF14" s="3">
        <f t="shared" si="12"/>
        <v>44.05286343612335</v>
      </c>
      <c r="AG14" s="3">
        <f t="shared" si="13"/>
        <v>3.083700440528638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3</v>
      </c>
      <c r="G15">
        <f t="shared" si="2"/>
        <v>27.5</v>
      </c>
      <c r="I15">
        <f t="shared" si="1"/>
        <v>33.00000000017462</v>
      </c>
      <c r="L15" s="2">
        <v>95</v>
      </c>
      <c r="M15">
        <v>6</v>
      </c>
      <c r="N15">
        <v>6</v>
      </c>
      <c r="O15">
        <v>11</v>
      </c>
      <c r="P15" t="s">
        <v>19</v>
      </c>
      <c r="Q15">
        <v>271.5</v>
      </c>
      <c r="R15">
        <f t="shared" si="3"/>
        <v>3</v>
      </c>
      <c r="T15">
        <v>10</v>
      </c>
      <c r="U15">
        <v>5</v>
      </c>
      <c r="V15" s="3">
        <f t="shared" si="4"/>
        <v>7.342143906020563</v>
      </c>
      <c r="W15" s="2">
        <f t="shared" si="5"/>
        <v>58.14977973568279</v>
      </c>
      <c r="X15">
        <v>10</v>
      </c>
      <c r="Y15">
        <f t="shared" si="14"/>
        <v>7.2</v>
      </c>
      <c r="Z15">
        <f t="shared" si="6"/>
        <v>8</v>
      </c>
      <c r="AA15">
        <f t="shared" si="7"/>
        <v>9</v>
      </c>
      <c r="AB15">
        <f ca="1" t="shared" si="8"/>
        <v>8</v>
      </c>
      <c r="AC15">
        <f ca="1" t="shared" si="9"/>
        <v>9</v>
      </c>
      <c r="AD15" s="3">
        <f ca="1" t="shared" si="10"/>
        <v>45.81497797356828</v>
      </c>
      <c r="AE15" s="3">
        <f ca="1" t="shared" si="11"/>
        <v>50.80763582966223</v>
      </c>
      <c r="AF15" s="3">
        <f t="shared" si="12"/>
        <v>45.81497797356828</v>
      </c>
      <c r="AG15" s="3">
        <f t="shared" si="13"/>
        <v>1.7621145374449299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1.5</v>
      </c>
      <c r="G16">
        <f t="shared" si="2"/>
        <v>30.5</v>
      </c>
      <c r="I16">
        <f t="shared" si="1"/>
        <v>18</v>
      </c>
      <c r="L16" s="2">
        <v>95</v>
      </c>
      <c r="M16">
        <v>6</v>
      </c>
      <c r="N16">
        <v>6</v>
      </c>
      <c r="O16">
        <v>12</v>
      </c>
      <c r="P16" t="s">
        <v>19</v>
      </c>
      <c r="Q16">
        <v>273</v>
      </c>
      <c r="R16">
        <f t="shared" si="3"/>
        <v>1.5</v>
      </c>
      <c r="T16">
        <v>11</v>
      </c>
      <c r="U16">
        <v>5.900000000000034</v>
      </c>
      <c r="V16" s="3">
        <f t="shared" si="4"/>
        <v>8.663729809104312</v>
      </c>
      <c r="W16" s="2">
        <f t="shared" si="5"/>
        <v>66.81350954478711</v>
      </c>
      <c r="X16">
        <v>11</v>
      </c>
      <c r="Y16">
        <f t="shared" si="14"/>
        <v>8</v>
      </c>
      <c r="Z16">
        <f t="shared" si="6"/>
        <v>8.8</v>
      </c>
      <c r="AA16">
        <f t="shared" si="7"/>
        <v>9</v>
      </c>
      <c r="AB16">
        <f ca="1" t="shared" si="8"/>
        <v>8</v>
      </c>
      <c r="AC16">
        <f ca="1" t="shared" si="9"/>
        <v>9</v>
      </c>
      <c r="AD16" s="3">
        <f ca="1" t="shared" si="10"/>
        <v>45.81497797356828</v>
      </c>
      <c r="AE16" s="3">
        <f ca="1" t="shared" si="11"/>
        <v>50.80763582966223</v>
      </c>
      <c r="AF16" s="3">
        <f t="shared" si="12"/>
        <v>49.80910425844345</v>
      </c>
      <c r="AG16" s="3">
        <f t="shared" si="13"/>
        <v>3.994126284875165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3.3999999999999773</v>
      </c>
      <c r="G17">
        <f t="shared" si="2"/>
        <v>32</v>
      </c>
      <c r="I17">
        <f t="shared" si="1"/>
        <v>44.1999999998018</v>
      </c>
      <c r="L17" s="2">
        <v>95</v>
      </c>
      <c r="M17">
        <v>6</v>
      </c>
      <c r="N17">
        <v>6</v>
      </c>
      <c r="O17">
        <v>13</v>
      </c>
      <c r="P17" t="s">
        <v>19</v>
      </c>
      <c r="Q17">
        <v>276.4</v>
      </c>
      <c r="R17">
        <f t="shared" si="3"/>
        <v>3.3999999999999773</v>
      </c>
      <c r="T17">
        <v>12</v>
      </c>
      <c r="U17">
        <v>4.5</v>
      </c>
      <c r="V17" s="3">
        <f t="shared" si="4"/>
        <v>6.607929515418505</v>
      </c>
      <c r="W17" s="2">
        <f t="shared" si="5"/>
        <v>73.42143906020561</v>
      </c>
      <c r="X17">
        <v>12</v>
      </c>
      <c r="Y17">
        <f t="shared" si="14"/>
        <v>8.8</v>
      </c>
      <c r="Z17">
        <f t="shared" si="6"/>
        <v>9.6</v>
      </c>
      <c r="AA17">
        <f t="shared" si="7"/>
        <v>10</v>
      </c>
      <c r="AB17">
        <f ca="1" t="shared" si="8"/>
        <v>9</v>
      </c>
      <c r="AC17">
        <f ca="1" t="shared" si="9"/>
        <v>10</v>
      </c>
      <c r="AD17" s="3">
        <f ca="1" t="shared" si="10"/>
        <v>50.80763582966223</v>
      </c>
      <c r="AE17" s="3">
        <f ca="1" t="shared" si="11"/>
        <v>58.14977973568279</v>
      </c>
      <c r="AF17" s="3">
        <f t="shared" si="12"/>
        <v>55.21292217327456</v>
      </c>
      <c r="AG17" s="3">
        <f t="shared" si="13"/>
        <v>5.403817914831116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5</v>
      </c>
      <c r="G18">
        <f t="shared" si="2"/>
        <v>35.39999999999998</v>
      </c>
      <c r="I18">
        <f t="shared" si="1"/>
        <v>70.00000000029104</v>
      </c>
      <c r="L18" s="2">
        <v>95</v>
      </c>
      <c r="M18">
        <v>6</v>
      </c>
      <c r="N18">
        <v>6</v>
      </c>
      <c r="O18">
        <v>14</v>
      </c>
      <c r="P18" t="s">
        <v>19</v>
      </c>
      <c r="Q18">
        <v>281.4</v>
      </c>
      <c r="R18">
        <f t="shared" si="3"/>
        <v>5</v>
      </c>
      <c r="T18">
        <v>13</v>
      </c>
      <c r="U18">
        <v>5.399999999999977</v>
      </c>
      <c r="V18" s="3">
        <f t="shared" si="4"/>
        <v>7.929515418502173</v>
      </c>
      <c r="W18" s="2">
        <f t="shared" si="5"/>
        <v>81.35095447870779</v>
      </c>
      <c r="X18">
        <v>13</v>
      </c>
      <c r="Y18">
        <f t="shared" si="14"/>
        <v>9.6</v>
      </c>
      <c r="Z18">
        <f t="shared" si="6"/>
        <v>10.4</v>
      </c>
      <c r="AA18">
        <f t="shared" si="7"/>
        <v>11</v>
      </c>
      <c r="AB18">
        <f ca="1" t="shared" si="8"/>
        <v>10</v>
      </c>
      <c r="AC18">
        <f ca="1" t="shared" si="9"/>
        <v>11</v>
      </c>
      <c r="AD18" s="3">
        <f ca="1" t="shared" si="10"/>
        <v>58.14977973568279</v>
      </c>
      <c r="AE18" s="3">
        <f ca="1" t="shared" si="11"/>
        <v>66.81350954478711</v>
      </c>
      <c r="AF18" s="3">
        <f t="shared" si="12"/>
        <v>61.61527165932452</v>
      </c>
      <c r="AG18" s="3">
        <f t="shared" si="13"/>
        <v>6.402349486049957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5.900000000000034</v>
      </c>
      <c r="G19">
        <f t="shared" si="2"/>
        <v>40.39999999999998</v>
      </c>
      <c r="I19">
        <f t="shared" si="1"/>
        <v>88.50000000000051</v>
      </c>
      <c r="L19" s="2">
        <v>95</v>
      </c>
      <c r="M19">
        <v>6</v>
      </c>
      <c r="N19">
        <v>6</v>
      </c>
      <c r="O19">
        <v>15</v>
      </c>
      <c r="P19" t="s">
        <v>19</v>
      </c>
      <c r="Q19">
        <v>287.3</v>
      </c>
      <c r="R19">
        <f t="shared" si="3"/>
        <v>5.900000000000034</v>
      </c>
      <c r="T19">
        <v>14</v>
      </c>
      <c r="U19">
        <v>5.100000000000023</v>
      </c>
      <c r="V19" s="3">
        <f t="shared" si="4"/>
        <v>7.488986784141007</v>
      </c>
      <c r="W19" s="2">
        <f t="shared" si="5"/>
        <v>88.8399412628488</v>
      </c>
      <c r="X19">
        <v>14</v>
      </c>
      <c r="Y19">
        <f t="shared" si="14"/>
        <v>10.4</v>
      </c>
      <c r="Z19">
        <f t="shared" si="6"/>
        <v>11.2</v>
      </c>
      <c r="AA19">
        <f t="shared" si="7"/>
        <v>12</v>
      </c>
      <c r="AB19">
        <f ca="1" t="shared" si="8"/>
        <v>11</v>
      </c>
      <c r="AC19">
        <f ca="1" t="shared" si="9"/>
        <v>12</v>
      </c>
      <c r="AD19" s="3">
        <f ca="1" t="shared" si="10"/>
        <v>66.81350954478711</v>
      </c>
      <c r="AE19" s="3">
        <f ca="1" t="shared" si="11"/>
        <v>73.42143906020561</v>
      </c>
      <c r="AF19" s="3">
        <f t="shared" si="12"/>
        <v>68.13509544787081</v>
      </c>
      <c r="AG19" s="3">
        <f t="shared" si="13"/>
        <v>6.51982378854629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4.5</v>
      </c>
      <c r="G20">
        <f t="shared" si="2"/>
        <v>46.30000000000001</v>
      </c>
      <c r="I20">
        <f t="shared" si="1"/>
        <v>71.99999999973807</v>
      </c>
      <c r="L20" s="2">
        <v>95</v>
      </c>
      <c r="M20">
        <v>6</v>
      </c>
      <c r="N20">
        <v>6</v>
      </c>
      <c r="O20">
        <v>16</v>
      </c>
      <c r="P20" t="s">
        <v>19</v>
      </c>
      <c r="Q20">
        <v>291.8</v>
      </c>
      <c r="R20">
        <f t="shared" si="3"/>
        <v>4.5</v>
      </c>
      <c r="T20">
        <v>15</v>
      </c>
      <c r="U20">
        <v>6.599999999999966</v>
      </c>
      <c r="V20" s="3">
        <f t="shared" si="4"/>
        <v>9.691629955947091</v>
      </c>
      <c r="W20" s="2">
        <f t="shared" si="5"/>
        <v>98.53157121879589</v>
      </c>
      <c r="X20">
        <v>15</v>
      </c>
      <c r="Y20">
        <f t="shared" si="14"/>
        <v>11.2</v>
      </c>
      <c r="Z20">
        <f t="shared" si="6"/>
        <v>12</v>
      </c>
      <c r="AA20">
        <f t="shared" si="7"/>
        <v>13</v>
      </c>
      <c r="AB20">
        <f ca="1" t="shared" si="8"/>
        <v>12</v>
      </c>
      <c r="AC20">
        <f ca="1" t="shared" si="9"/>
        <v>13</v>
      </c>
      <c r="AD20" s="3">
        <f ca="1" t="shared" si="10"/>
        <v>73.42143906020561</v>
      </c>
      <c r="AE20" s="3">
        <f ca="1" t="shared" si="11"/>
        <v>81.35095447870779</v>
      </c>
      <c r="AF20" s="3">
        <f t="shared" si="12"/>
        <v>73.42143906020561</v>
      </c>
      <c r="AG20" s="3">
        <f t="shared" si="13"/>
        <v>5.286343612334804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5.399999999999977</v>
      </c>
      <c r="G21">
        <f t="shared" si="2"/>
        <v>50.80000000000001</v>
      </c>
      <c r="I21">
        <f t="shared" si="1"/>
        <v>91.80000000031393</v>
      </c>
      <c r="L21" s="2">
        <v>95</v>
      </c>
      <c r="M21">
        <v>6</v>
      </c>
      <c r="N21">
        <v>6</v>
      </c>
      <c r="O21">
        <v>17</v>
      </c>
      <c r="P21" t="s">
        <v>19</v>
      </c>
      <c r="Q21">
        <v>297.2</v>
      </c>
      <c r="R21">
        <f t="shared" si="3"/>
        <v>5.399999999999977</v>
      </c>
      <c r="T21">
        <v>16</v>
      </c>
      <c r="U21">
        <v>1</v>
      </c>
      <c r="V21" s="3">
        <f t="shared" si="4"/>
        <v>1.4684287812041124</v>
      </c>
      <c r="W21" s="2">
        <f t="shared" si="5"/>
        <v>100</v>
      </c>
      <c r="X21">
        <v>16</v>
      </c>
      <c r="Y21">
        <f t="shared" si="14"/>
        <v>12</v>
      </c>
      <c r="Z21">
        <f t="shared" si="6"/>
        <v>12.8</v>
      </c>
      <c r="AA21">
        <f t="shared" si="7"/>
        <v>13</v>
      </c>
      <c r="AB21">
        <f ca="1" t="shared" si="8"/>
        <v>12</v>
      </c>
      <c r="AC21">
        <f ca="1" t="shared" si="9"/>
        <v>13</v>
      </c>
      <c r="AD21" s="3">
        <f ca="1" t="shared" si="10"/>
        <v>73.42143906020561</v>
      </c>
      <c r="AE21" s="3">
        <f ca="1" t="shared" si="11"/>
        <v>81.35095447870779</v>
      </c>
      <c r="AF21" s="3">
        <f t="shared" si="12"/>
        <v>79.76505139500736</v>
      </c>
      <c r="AG21" s="3">
        <f t="shared" si="13"/>
        <v>6.3436123348017475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5.100000000000023</v>
      </c>
      <c r="G22">
        <f t="shared" si="2"/>
        <v>56.19999999999999</v>
      </c>
      <c r="I22">
        <f t="shared" si="1"/>
        <v>91.80000000000041</v>
      </c>
      <c r="L22" s="2">
        <v>95</v>
      </c>
      <c r="M22">
        <v>6</v>
      </c>
      <c r="N22">
        <v>6</v>
      </c>
      <c r="O22">
        <v>18</v>
      </c>
      <c r="P22" t="s">
        <v>19</v>
      </c>
      <c r="Q22">
        <v>302.3</v>
      </c>
      <c r="R22">
        <f t="shared" si="3"/>
        <v>5.100000000000023</v>
      </c>
      <c r="V22" s="3"/>
      <c r="W22" s="2"/>
      <c r="X22">
        <v>17</v>
      </c>
      <c r="Y22">
        <f t="shared" si="14"/>
        <v>12.8</v>
      </c>
      <c r="Z22">
        <f t="shared" si="6"/>
        <v>13.6</v>
      </c>
      <c r="AA22">
        <f t="shared" si="7"/>
        <v>14</v>
      </c>
      <c r="AB22">
        <f ca="1" t="shared" si="8"/>
        <v>13</v>
      </c>
      <c r="AC22">
        <f ca="1" t="shared" si="9"/>
        <v>14</v>
      </c>
      <c r="AD22" s="3">
        <f ca="1" t="shared" si="10"/>
        <v>81.35095447870779</v>
      </c>
      <c r="AE22" s="3">
        <f ca="1" t="shared" si="11"/>
        <v>88.8399412628488</v>
      </c>
      <c r="AF22" s="3">
        <f t="shared" si="12"/>
        <v>85.8443465491924</v>
      </c>
      <c r="AG22" s="3">
        <f t="shared" si="13"/>
        <v>6.079295154185033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6.599999999999966</v>
      </c>
      <c r="G23">
        <f t="shared" si="2"/>
        <v>61.30000000000001</v>
      </c>
      <c r="I23">
        <f t="shared" si="1"/>
        <v>125.39999999961518</v>
      </c>
      <c r="L23" s="2">
        <v>95</v>
      </c>
      <c r="M23">
        <v>6</v>
      </c>
      <c r="N23">
        <v>6</v>
      </c>
      <c r="O23">
        <v>19</v>
      </c>
      <c r="P23" t="s">
        <v>19</v>
      </c>
      <c r="Q23">
        <v>308.9</v>
      </c>
      <c r="R23">
        <f t="shared" si="3"/>
        <v>6.599999999999966</v>
      </c>
      <c r="V23" s="3"/>
      <c r="W23" s="2"/>
      <c r="X23">
        <v>18</v>
      </c>
      <c r="Y23">
        <f t="shared" si="14"/>
        <v>13.6</v>
      </c>
      <c r="Z23">
        <f t="shared" si="6"/>
        <v>14.4</v>
      </c>
      <c r="AA23">
        <f t="shared" si="7"/>
        <v>15</v>
      </c>
      <c r="AB23">
        <f ca="1" t="shared" si="8"/>
        <v>14</v>
      </c>
      <c r="AC23">
        <f ca="1" t="shared" si="9"/>
        <v>15</v>
      </c>
      <c r="AD23" s="3">
        <f ca="1" t="shared" si="10"/>
        <v>88.8399412628488</v>
      </c>
      <c r="AE23" s="3">
        <f ca="1" t="shared" si="11"/>
        <v>98.53157121879589</v>
      </c>
      <c r="AF23" s="3">
        <f t="shared" si="12"/>
        <v>92.71659324522764</v>
      </c>
      <c r="AG23" s="3">
        <f t="shared" si="13"/>
        <v>6.872246696035248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1</v>
      </c>
      <c r="G24">
        <f t="shared" si="2"/>
        <v>67.89999999999998</v>
      </c>
      <c r="I24">
        <f t="shared" si="1"/>
        <v>20.000000000058208</v>
      </c>
      <c r="L24" s="2">
        <v>95</v>
      </c>
      <c r="M24">
        <v>6</v>
      </c>
      <c r="N24">
        <v>6</v>
      </c>
      <c r="O24">
        <v>20</v>
      </c>
      <c r="P24" t="s">
        <v>19</v>
      </c>
      <c r="Q24">
        <v>309.9</v>
      </c>
      <c r="R24">
        <f t="shared" si="3"/>
        <v>1</v>
      </c>
      <c r="V24" s="3"/>
      <c r="W24" s="2"/>
      <c r="X24">
        <v>19</v>
      </c>
      <c r="Y24">
        <f t="shared" si="14"/>
        <v>14.4</v>
      </c>
      <c r="Z24">
        <f t="shared" si="6"/>
        <v>15.2</v>
      </c>
      <c r="AA24">
        <f t="shared" si="7"/>
        <v>16</v>
      </c>
      <c r="AB24">
        <f ca="1" t="shared" si="8"/>
        <v>15</v>
      </c>
      <c r="AC24">
        <f ca="1" t="shared" si="9"/>
        <v>16</v>
      </c>
      <c r="AD24" s="3">
        <f ca="1" t="shared" si="10"/>
        <v>98.53157121879589</v>
      </c>
      <c r="AE24" s="3">
        <f ca="1" t="shared" si="11"/>
        <v>100</v>
      </c>
      <c r="AF24" s="3">
        <f t="shared" si="12"/>
        <v>98.82525697503671</v>
      </c>
      <c r="AG24" s="3">
        <f t="shared" si="13"/>
        <v>6.1086637298090665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0</v>
      </c>
      <c r="G25">
        <f t="shared" si="2"/>
        <v>68.89999999999998</v>
      </c>
      <c r="I25">
        <f t="shared" si="1"/>
        <v>0</v>
      </c>
      <c r="L25" s="2">
        <v>95</v>
      </c>
      <c r="M25">
        <v>6</v>
      </c>
      <c r="N25">
        <v>6</v>
      </c>
      <c r="O25">
        <v>21</v>
      </c>
      <c r="P25" t="s">
        <v>19</v>
      </c>
      <c r="Q25">
        <v>309.9</v>
      </c>
      <c r="R25">
        <f t="shared" si="3"/>
        <v>0</v>
      </c>
      <c r="V25" s="3"/>
      <c r="W25" s="2"/>
      <c r="X25">
        <v>20</v>
      </c>
      <c r="Y25">
        <f t="shared" si="14"/>
        <v>15.2</v>
      </c>
      <c r="Z25">
        <f t="shared" si="6"/>
        <v>16</v>
      </c>
      <c r="AA25">
        <f t="shared" si="7"/>
        <v>17</v>
      </c>
      <c r="AB25">
        <f ca="1" t="shared" si="8"/>
        <v>16</v>
      </c>
      <c r="AC25">
        <f ca="1" t="shared" si="9"/>
        <v>0</v>
      </c>
      <c r="AD25" s="3">
        <f ca="1" t="shared" si="10"/>
        <v>100</v>
      </c>
      <c r="AE25" s="3">
        <f ca="1" t="shared" si="11"/>
        <v>0</v>
      </c>
      <c r="AF25" s="3">
        <f t="shared" si="12"/>
        <v>100</v>
      </c>
      <c r="AG25" s="3">
        <f t="shared" si="13"/>
        <v>1.1747430249632913</v>
      </c>
    </row>
    <row r="26" spans="1:23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</v>
      </c>
      <c r="G26">
        <f t="shared" si="2"/>
        <v>68.89999999999998</v>
      </c>
      <c r="I26">
        <f t="shared" si="1"/>
        <v>0</v>
      </c>
      <c r="L26" s="2">
        <v>95</v>
      </c>
      <c r="M26">
        <v>6</v>
      </c>
      <c r="N26">
        <v>6</v>
      </c>
      <c r="O26">
        <v>22</v>
      </c>
      <c r="P26" t="s">
        <v>19</v>
      </c>
      <c r="Q26">
        <v>309.9</v>
      </c>
      <c r="R26">
        <f t="shared" si="3"/>
        <v>0</v>
      </c>
      <c r="V26" s="3"/>
      <c r="W26" s="2"/>
    </row>
    <row r="27" spans="1:18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68.89999999999998</v>
      </c>
      <c r="I27">
        <f t="shared" si="1"/>
        <v>0</v>
      </c>
      <c r="L27" s="2">
        <v>95</v>
      </c>
      <c r="M27">
        <v>6</v>
      </c>
      <c r="N27">
        <v>6</v>
      </c>
      <c r="O27">
        <v>23</v>
      </c>
      <c r="P27" t="s">
        <v>19</v>
      </c>
      <c r="Q27">
        <v>309.9</v>
      </c>
      <c r="R27">
        <f t="shared" si="3"/>
        <v>0</v>
      </c>
    </row>
    <row r="28" spans="1:18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68.89999999999998</v>
      </c>
      <c r="I28">
        <f t="shared" si="1"/>
        <v>0</v>
      </c>
      <c r="L28" s="2">
        <v>95</v>
      </c>
      <c r="M28">
        <v>6</v>
      </c>
      <c r="N28">
        <v>7</v>
      </c>
      <c r="O28">
        <v>0</v>
      </c>
      <c r="P28" t="s">
        <v>19</v>
      </c>
      <c r="Q28">
        <v>309.9</v>
      </c>
      <c r="R28">
        <f t="shared" si="3"/>
        <v>0</v>
      </c>
    </row>
    <row r="29" spans="1:18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68.89999999999998</v>
      </c>
      <c r="I29">
        <f t="shared" si="1"/>
        <v>0</v>
      </c>
      <c r="L29" s="2">
        <v>95</v>
      </c>
      <c r="M29">
        <v>6</v>
      </c>
      <c r="N29">
        <v>7</v>
      </c>
      <c r="O29">
        <v>1</v>
      </c>
      <c r="P29" t="s">
        <v>19</v>
      </c>
      <c r="Q29">
        <v>309.9</v>
      </c>
      <c r="R29">
        <f t="shared" si="3"/>
        <v>0</v>
      </c>
    </row>
    <row r="30" spans="1:18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68.89999999999998</v>
      </c>
      <c r="I30">
        <f t="shared" si="1"/>
        <v>0</v>
      </c>
      <c r="L30" s="2">
        <v>95</v>
      </c>
      <c r="M30">
        <v>6</v>
      </c>
      <c r="N30">
        <v>7</v>
      </c>
      <c r="O30">
        <v>2</v>
      </c>
      <c r="P30" t="s">
        <v>19</v>
      </c>
      <c r="Q30">
        <v>309.9</v>
      </c>
      <c r="R30">
        <f t="shared" si="3"/>
        <v>0</v>
      </c>
    </row>
    <row r="31" spans="1:18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68.89999999999998</v>
      </c>
      <c r="I31">
        <f t="shared" si="1"/>
        <v>0</v>
      </c>
      <c r="L31" s="2">
        <v>95</v>
      </c>
      <c r="M31">
        <v>6</v>
      </c>
      <c r="N31">
        <v>7</v>
      </c>
      <c r="O31">
        <v>3</v>
      </c>
      <c r="P31" t="s">
        <v>19</v>
      </c>
      <c r="Q31">
        <v>309.9</v>
      </c>
      <c r="R31">
        <f t="shared" si="3"/>
        <v>0</v>
      </c>
    </row>
    <row r="32" spans="1:18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68.89999999999998</v>
      </c>
      <c r="I32">
        <f t="shared" si="1"/>
        <v>0</v>
      </c>
      <c r="L32" s="2">
        <v>95</v>
      </c>
      <c r="M32">
        <v>6</v>
      </c>
      <c r="N32">
        <v>7</v>
      </c>
      <c r="O32">
        <v>4</v>
      </c>
      <c r="P32" t="s">
        <v>19</v>
      </c>
      <c r="Q32">
        <v>309.9</v>
      </c>
      <c r="R32">
        <f t="shared" si="3"/>
        <v>0</v>
      </c>
    </row>
    <row r="33" spans="1:18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68.89999999999998</v>
      </c>
      <c r="I33">
        <f t="shared" si="1"/>
        <v>0</v>
      </c>
      <c r="L33" s="2">
        <v>95</v>
      </c>
      <c r="M33">
        <v>6</v>
      </c>
      <c r="N33">
        <v>7</v>
      </c>
      <c r="O33">
        <v>5</v>
      </c>
      <c r="P33" t="s">
        <v>19</v>
      </c>
      <c r="Q33">
        <v>309.9</v>
      </c>
      <c r="R33">
        <f t="shared" si="3"/>
        <v>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68.89999999999998</v>
      </c>
      <c r="I34">
        <f t="shared" si="1"/>
        <v>0</v>
      </c>
      <c r="L34" s="2">
        <v>95</v>
      </c>
      <c r="M34">
        <v>6</v>
      </c>
      <c r="N34">
        <v>7</v>
      </c>
      <c r="O34">
        <v>6</v>
      </c>
      <c r="P34" t="s">
        <v>19</v>
      </c>
      <c r="Q34">
        <v>309.9</v>
      </c>
      <c r="R34">
        <f t="shared" si="3"/>
        <v>0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68.89999999999998</v>
      </c>
      <c r="I35">
        <f t="shared" si="1"/>
        <v>0</v>
      </c>
      <c r="L35" s="2">
        <v>95</v>
      </c>
      <c r="M35">
        <v>6</v>
      </c>
      <c r="N35">
        <v>7</v>
      </c>
      <c r="O35">
        <v>7</v>
      </c>
      <c r="P35" t="s">
        <v>19</v>
      </c>
      <c r="Q35">
        <v>309.9</v>
      </c>
      <c r="R35">
        <f t="shared" si="3"/>
        <v>0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68.89999999999998</v>
      </c>
      <c r="I36">
        <f aca="true" t="shared" si="16" ref="I36:I52">F36*24*(E36-$E$4)</f>
        <v>0</v>
      </c>
      <c r="L36" s="2">
        <v>95</v>
      </c>
      <c r="M36">
        <v>6</v>
      </c>
      <c r="N36">
        <v>7</v>
      </c>
      <c r="O36">
        <v>8</v>
      </c>
      <c r="P36" t="s">
        <v>19</v>
      </c>
      <c r="Q36">
        <v>309.9</v>
      </c>
      <c r="R36">
        <f t="shared" si="3"/>
        <v>0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68.89999999999998</v>
      </c>
      <c r="I37">
        <f t="shared" si="16"/>
        <v>0</v>
      </c>
      <c r="L37" s="2">
        <v>95</v>
      </c>
      <c r="M37">
        <v>6</v>
      </c>
      <c r="N37">
        <v>7</v>
      </c>
      <c r="O37">
        <v>9</v>
      </c>
      <c r="P37" t="s">
        <v>19</v>
      </c>
      <c r="Q37">
        <v>309.9</v>
      </c>
      <c r="R37">
        <f t="shared" si="3"/>
        <v>0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68.89999999999998</v>
      </c>
      <c r="I38">
        <f t="shared" si="16"/>
        <v>0</v>
      </c>
      <c r="K38">
        <f aca="true" t="shared" si="17" ref="K38:K52">G38-$G$38</f>
        <v>0</v>
      </c>
      <c r="L38" s="2">
        <v>95</v>
      </c>
      <c r="M38">
        <v>6</v>
      </c>
      <c r="N38">
        <v>7</v>
      </c>
      <c r="O38">
        <v>10</v>
      </c>
      <c r="P38" t="s">
        <v>19</v>
      </c>
      <c r="Q38">
        <v>309.9</v>
      </c>
      <c r="R38">
        <f t="shared" si="3"/>
        <v>0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68.89999999999998</v>
      </c>
      <c r="I39">
        <f t="shared" si="16"/>
        <v>0</v>
      </c>
      <c r="K39">
        <f t="shared" si="17"/>
        <v>0</v>
      </c>
      <c r="L39" s="2">
        <v>95</v>
      </c>
      <c r="M39">
        <v>6</v>
      </c>
      <c r="N39">
        <v>7</v>
      </c>
      <c r="O39">
        <v>11</v>
      </c>
      <c r="P39" t="s">
        <v>19</v>
      </c>
      <c r="Q39">
        <v>309.9</v>
      </c>
      <c r="R39">
        <f t="shared" si="3"/>
        <v>0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68.89999999999998</v>
      </c>
      <c r="I40">
        <f t="shared" si="16"/>
        <v>0</v>
      </c>
      <c r="K40">
        <f t="shared" si="17"/>
        <v>0</v>
      </c>
      <c r="L40" s="2">
        <v>95</v>
      </c>
      <c r="M40">
        <v>6</v>
      </c>
      <c r="N40">
        <v>7</v>
      </c>
      <c r="O40">
        <v>12</v>
      </c>
      <c r="P40" t="s">
        <v>19</v>
      </c>
      <c r="Q40">
        <v>309.9</v>
      </c>
      <c r="R40">
        <f t="shared" si="3"/>
        <v>0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68.89999999999998</v>
      </c>
      <c r="I41">
        <f t="shared" si="16"/>
        <v>0</v>
      </c>
      <c r="K41">
        <f t="shared" si="17"/>
        <v>0</v>
      </c>
      <c r="L41" s="2">
        <v>95</v>
      </c>
      <c r="M41">
        <v>6</v>
      </c>
      <c r="N41">
        <v>7</v>
      </c>
      <c r="O41">
        <v>13</v>
      </c>
      <c r="P41" t="s">
        <v>19</v>
      </c>
      <c r="Q41">
        <v>309.9</v>
      </c>
      <c r="R41">
        <f t="shared" si="3"/>
        <v>0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68.89999999999998</v>
      </c>
      <c r="I42">
        <f t="shared" si="16"/>
        <v>0</v>
      </c>
      <c r="K42">
        <f t="shared" si="17"/>
        <v>0</v>
      </c>
      <c r="L42" s="2">
        <v>95</v>
      </c>
      <c r="M42">
        <v>6</v>
      </c>
      <c r="N42">
        <v>7</v>
      </c>
      <c r="O42">
        <v>14</v>
      </c>
      <c r="P42" t="s">
        <v>19</v>
      </c>
      <c r="Q42">
        <v>309.9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68.89999999999998</v>
      </c>
      <c r="I43">
        <f t="shared" si="16"/>
        <v>0</v>
      </c>
      <c r="K43">
        <f t="shared" si="17"/>
        <v>0</v>
      </c>
      <c r="L43" s="2">
        <v>95</v>
      </c>
      <c r="M43">
        <v>6</v>
      </c>
      <c r="N43">
        <v>7</v>
      </c>
      <c r="O43">
        <v>15</v>
      </c>
      <c r="P43" t="s">
        <v>19</v>
      </c>
      <c r="Q43">
        <v>309.9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68.89999999999998</v>
      </c>
      <c r="I44">
        <f t="shared" si="16"/>
        <v>0</v>
      </c>
      <c r="K44">
        <f t="shared" si="17"/>
        <v>0</v>
      </c>
      <c r="L44" s="2">
        <v>95</v>
      </c>
      <c r="M44">
        <v>6</v>
      </c>
      <c r="N44">
        <v>7</v>
      </c>
      <c r="O44">
        <v>16</v>
      </c>
      <c r="P44" t="s">
        <v>19</v>
      </c>
      <c r="Q44">
        <v>309.9</v>
      </c>
      <c r="R44">
        <f t="shared" si="3"/>
        <v>0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68.89999999999998</v>
      </c>
      <c r="I45">
        <f t="shared" si="16"/>
        <v>0</v>
      </c>
      <c r="K45">
        <f t="shared" si="17"/>
        <v>0</v>
      </c>
      <c r="L45" s="2">
        <v>95</v>
      </c>
      <c r="M45">
        <v>6</v>
      </c>
      <c r="N45">
        <v>7</v>
      </c>
      <c r="O45">
        <v>17</v>
      </c>
      <c r="P45" t="s">
        <v>19</v>
      </c>
      <c r="Q45">
        <v>309.9</v>
      </c>
      <c r="R45">
        <f t="shared" si="3"/>
        <v>0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68.89999999999998</v>
      </c>
      <c r="I46">
        <f t="shared" si="16"/>
        <v>0</v>
      </c>
      <c r="K46">
        <f t="shared" si="17"/>
        <v>0</v>
      </c>
      <c r="L46" s="2">
        <v>95</v>
      </c>
      <c r="M46">
        <v>6</v>
      </c>
      <c r="N46">
        <v>7</v>
      </c>
      <c r="O46">
        <v>18</v>
      </c>
      <c r="P46" t="s">
        <v>19</v>
      </c>
      <c r="Q46">
        <v>309.9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68.89999999999998</v>
      </c>
      <c r="I47">
        <f t="shared" si="16"/>
        <v>0</v>
      </c>
      <c r="K47">
        <f t="shared" si="17"/>
        <v>0</v>
      </c>
      <c r="L47" s="2">
        <v>95</v>
      </c>
      <c r="M47">
        <v>6</v>
      </c>
      <c r="N47">
        <v>7</v>
      </c>
      <c r="O47">
        <v>19</v>
      </c>
      <c r="P47" t="s">
        <v>19</v>
      </c>
      <c r="Q47">
        <v>309.9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68.89999999999998</v>
      </c>
      <c r="I48">
        <f t="shared" si="16"/>
        <v>0</v>
      </c>
      <c r="K48">
        <f t="shared" si="17"/>
        <v>0</v>
      </c>
      <c r="L48">
        <v>95</v>
      </c>
      <c r="M48">
        <v>6</v>
      </c>
      <c r="N48">
        <v>7</v>
      </c>
      <c r="O48">
        <v>20</v>
      </c>
      <c r="P48" t="s">
        <v>19</v>
      </c>
      <c r="Q48">
        <v>309.9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68.89999999999998</v>
      </c>
      <c r="I49">
        <f t="shared" si="16"/>
        <v>0</v>
      </c>
      <c r="K49">
        <f t="shared" si="17"/>
        <v>0</v>
      </c>
      <c r="L49">
        <v>95</v>
      </c>
      <c r="M49">
        <v>6</v>
      </c>
      <c r="N49">
        <v>7</v>
      </c>
      <c r="O49">
        <v>21</v>
      </c>
      <c r="P49" t="s">
        <v>19</v>
      </c>
      <c r="Q49">
        <v>309.9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68.89999999999998</v>
      </c>
      <c r="I50">
        <f t="shared" si="16"/>
        <v>0</v>
      </c>
      <c r="K50">
        <f t="shared" si="17"/>
        <v>0</v>
      </c>
      <c r="L50">
        <v>95</v>
      </c>
      <c r="M50">
        <v>6</v>
      </c>
      <c r="N50">
        <v>7</v>
      </c>
      <c r="O50">
        <v>22</v>
      </c>
      <c r="P50" t="s">
        <v>19</v>
      </c>
      <c r="Q50">
        <v>309.9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68.89999999999998</v>
      </c>
      <c r="I51">
        <f t="shared" si="16"/>
        <v>0</v>
      </c>
      <c r="K51">
        <f t="shared" si="17"/>
        <v>0</v>
      </c>
      <c r="L51">
        <v>95</v>
      </c>
      <c r="M51">
        <v>6</v>
      </c>
      <c r="N51">
        <v>7</v>
      </c>
      <c r="O51">
        <v>23</v>
      </c>
      <c r="P51" t="s">
        <v>19</v>
      </c>
      <c r="Q51">
        <v>309.9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68.89999999999998</v>
      </c>
      <c r="I52">
        <f t="shared" si="16"/>
        <v>0</v>
      </c>
      <c r="K52">
        <f t="shared" si="17"/>
        <v>0</v>
      </c>
      <c r="L52">
        <v>95</v>
      </c>
      <c r="M52">
        <v>6</v>
      </c>
      <c r="N52">
        <v>8</v>
      </c>
      <c r="O52">
        <v>0</v>
      </c>
      <c r="P52" t="s">
        <v>19</v>
      </c>
      <c r="Q52">
        <v>309.9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68.89999999999998</v>
      </c>
      <c r="G57" s="3">
        <f>SUM(I4:I52)</f>
        <v>878.9999999998597</v>
      </c>
      <c r="H57" s="3">
        <f>E4</f>
        <v>34856</v>
      </c>
      <c r="I57" s="3">
        <f>E52</f>
        <v>34857.958333333336</v>
      </c>
      <c r="J57" s="3">
        <f>H57+G57/F57/24</f>
        <v>34856.53156748912</v>
      </c>
      <c r="K57">
        <f>(I57-H57)*24</f>
        <v>47.00000000005821</v>
      </c>
    </row>
    <row r="58" spans="4:11" ht="12.75">
      <c r="D58" s="7" t="s">
        <v>18</v>
      </c>
      <c r="F58" s="10">
        <f>SUM(F9:F24)</f>
        <v>68.09999999999997</v>
      </c>
      <c r="G58" s="3">
        <f>SUM(I9:I24)</f>
        <v>877.4999999998597</v>
      </c>
      <c r="H58" s="10">
        <f>E9</f>
        <v>34856.208333333336</v>
      </c>
      <c r="I58" s="3">
        <f>E24</f>
        <v>34856.833333333336</v>
      </c>
      <c r="J58" s="3">
        <f>H57+G58/F58/24</f>
        <v>34856.53689427313</v>
      </c>
      <c r="K58" s="8">
        <f>(I58-H58)*24</f>
        <v>15</v>
      </c>
    </row>
    <row r="60" ht="12.75">
      <c r="J60" s="9">
        <f>(J58-H58)*24</f>
        <v>7.885462555044796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"/>
  <dimension ref="A1:H31"/>
  <sheetViews>
    <sheetView workbookViewId="0" topLeftCell="A1">
      <selection activeCell="H25" sqref="H25"/>
    </sheetView>
  </sheetViews>
  <sheetFormatPr defaultColWidth="9.140625" defaultRowHeight="12.75"/>
  <sheetData>
    <row r="1" spans="1:8" ht="12.75">
      <c r="A1" t="s">
        <v>158</v>
      </c>
      <c r="B1">
        <v>95</v>
      </c>
      <c r="C1">
        <v>6</v>
      </c>
      <c r="D1">
        <v>6</v>
      </c>
      <c r="E1">
        <v>0</v>
      </c>
      <c r="F1">
        <v>0</v>
      </c>
      <c r="G1" t="s">
        <v>159</v>
      </c>
      <c r="H1">
        <v>17.5</v>
      </c>
    </row>
    <row r="2" spans="1:8" ht="12.75">
      <c r="A2" t="s">
        <v>158</v>
      </c>
      <c r="B2">
        <v>95</v>
      </c>
      <c r="C2">
        <v>6</v>
      </c>
      <c r="D2">
        <v>6</v>
      </c>
      <c r="E2">
        <v>1</v>
      </c>
      <c r="F2">
        <v>0</v>
      </c>
      <c r="G2" t="s">
        <v>159</v>
      </c>
      <c r="H2">
        <v>17.5</v>
      </c>
    </row>
    <row r="3" spans="1:8" ht="12.75">
      <c r="A3" t="s">
        <v>158</v>
      </c>
      <c r="B3">
        <v>95</v>
      </c>
      <c r="C3">
        <v>6</v>
      </c>
      <c r="D3">
        <v>6</v>
      </c>
      <c r="E3">
        <v>2</v>
      </c>
      <c r="F3">
        <v>0</v>
      </c>
      <c r="G3" t="s">
        <v>159</v>
      </c>
      <c r="H3">
        <v>20.3</v>
      </c>
    </row>
    <row r="4" spans="1:8" ht="12.75">
      <c r="A4" t="s">
        <v>158</v>
      </c>
      <c r="B4">
        <v>95</v>
      </c>
      <c r="C4">
        <v>6</v>
      </c>
      <c r="D4">
        <v>6</v>
      </c>
      <c r="E4">
        <v>3</v>
      </c>
      <c r="F4">
        <v>0</v>
      </c>
      <c r="G4" t="s">
        <v>159</v>
      </c>
      <c r="H4">
        <v>25.4</v>
      </c>
    </row>
    <row r="5" spans="1:8" ht="12.75">
      <c r="A5" t="s">
        <v>158</v>
      </c>
      <c r="B5">
        <v>95</v>
      </c>
      <c r="C5">
        <v>6</v>
      </c>
      <c r="D5">
        <v>6</v>
      </c>
      <c r="E5">
        <v>4</v>
      </c>
      <c r="F5">
        <v>0</v>
      </c>
      <c r="G5" t="s">
        <v>159</v>
      </c>
      <c r="H5">
        <v>31.2</v>
      </c>
    </row>
    <row r="6" spans="1:8" ht="12.75">
      <c r="A6" t="s">
        <v>158</v>
      </c>
      <c r="B6">
        <v>95</v>
      </c>
      <c r="C6">
        <v>6</v>
      </c>
      <c r="D6">
        <v>6</v>
      </c>
      <c r="E6">
        <v>5</v>
      </c>
      <c r="F6">
        <v>0</v>
      </c>
      <c r="G6" t="s">
        <v>159</v>
      </c>
      <c r="H6">
        <v>36.6</v>
      </c>
    </row>
    <row r="7" spans="1:8" ht="12.75">
      <c r="A7" t="s">
        <v>158</v>
      </c>
      <c r="B7">
        <v>95</v>
      </c>
      <c r="C7">
        <v>6</v>
      </c>
      <c r="D7">
        <v>6</v>
      </c>
      <c r="E7">
        <v>6</v>
      </c>
      <c r="F7">
        <v>0</v>
      </c>
      <c r="G7" t="s">
        <v>159</v>
      </c>
      <c r="H7">
        <v>40.4</v>
      </c>
    </row>
    <row r="8" spans="1:8" ht="12.75">
      <c r="A8" t="s">
        <v>158</v>
      </c>
      <c r="B8">
        <v>95</v>
      </c>
      <c r="C8">
        <v>6</v>
      </c>
      <c r="D8">
        <v>6</v>
      </c>
      <c r="E8">
        <v>7</v>
      </c>
      <c r="F8">
        <v>0</v>
      </c>
      <c r="G8" t="s">
        <v>159</v>
      </c>
      <c r="H8">
        <v>46</v>
      </c>
    </row>
    <row r="9" spans="1:8" ht="12.75">
      <c r="A9" t="s">
        <v>158</v>
      </c>
      <c r="B9">
        <v>95</v>
      </c>
      <c r="C9">
        <v>6</v>
      </c>
      <c r="D9">
        <v>6</v>
      </c>
      <c r="E9">
        <v>8</v>
      </c>
      <c r="F9">
        <v>0</v>
      </c>
      <c r="G9" t="s">
        <v>159</v>
      </c>
      <c r="H9">
        <v>50.8</v>
      </c>
    </row>
    <row r="10" spans="1:8" ht="12.75">
      <c r="A10" t="s">
        <v>158</v>
      </c>
      <c r="B10">
        <v>95</v>
      </c>
      <c r="C10">
        <v>6</v>
      </c>
      <c r="D10">
        <v>6</v>
      </c>
      <c r="E10">
        <v>9</v>
      </c>
      <c r="F10">
        <v>0</v>
      </c>
      <c r="G10" t="s">
        <v>159</v>
      </c>
      <c r="H10">
        <v>59.4</v>
      </c>
    </row>
    <row r="11" spans="1:8" ht="12.75">
      <c r="A11" t="s">
        <v>158</v>
      </c>
      <c r="B11">
        <v>95</v>
      </c>
      <c r="C11">
        <v>6</v>
      </c>
      <c r="D11">
        <v>6</v>
      </c>
      <c r="E11">
        <v>10</v>
      </c>
      <c r="F11">
        <v>0</v>
      </c>
      <c r="G11" t="s">
        <v>159</v>
      </c>
      <c r="H11">
        <v>65.8</v>
      </c>
    </row>
    <row r="12" spans="1:8" ht="12.75">
      <c r="A12" t="s">
        <v>158</v>
      </c>
      <c r="B12">
        <v>95</v>
      </c>
      <c r="C12">
        <v>6</v>
      </c>
      <c r="D12">
        <v>6</v>
      </c>
      <c r="E12">
        <v>11</v>
      </c>
      <c r="F12">
        <v>0</v>
      </c>
      <c r="G12" t="s">
        <v>159</v>
      </c>
      <c r="H12">
        <v>80.3</v>
      </c>
    </row>
    <row r="13" spans="1:8" ht="12.75">
      <c r="A13" t="s">
        <v>158</v>
      </c>
      <c r="B13">
        <v>95</v>
      </c>
      <c r="C13">
        <v>6</v>
      </c>
      <c r="D13">
        <v>6</v>
      </c>
      <c r="E13">
        <v>12</v>
      </c>
      <c r="F13">
        <v>0</v>
      </c>
      <c r="G13" t="s">
        <v>159</v>
      </c>
      <c r="H13">
        <v>100.8</v>
      </c>
    </row>
    <row r="14" spans="1:8" ht="12.75">
      <c r="A14" t="s">
        <v>158</v>
      </c>
      <c r="B14">
        <v>95</v>
      </c>
      <c r="C14">
        <v>6</v>
      </c>
      <c r="D14">
        <v>6</v>
      </c>
      <c r="E14">
        <v>13</v>
      </c>
      <c r="F14">
        <v>0</v>
      </c>
      <c r="G14" t="s">
        <v>159</v>
      </c>
      <c r="H14">
        <v>117.6</v>
      </c>
    </row>
    <row r="15" spans="1:8" ht="12.75">
      <c r="A15" t="s">
        <v>158</v>
      </c>
      <c r="B15">
        <v>95</v>
      </c>
      <c r="C15">
        <v>6</v>
      </c>
      <c r="D15">
        <v>6</v>
      </c>
      <c r="E15">
        <v>14</v>
      </c>
      <c r="F15">
        <v>0</v>
      </c>
      <c r="G15" t="s">
        <v>159</v>
      </c>
      <c r="H15">
        <v>133.3</v>
      </c>
    </row>
    <row r="16" spans="1:8" ht="12.75">
      <c r="A16" t="s">
        <v>158</v>
      </c>
      <c r="B16">
        <v>95</v>
      </c>
      <c r="C16">
        <v>6</v>
      </c>
      <c r="D16">
        <v>6</v>
      </c>
      <c r="E16">
        <v>15</v>
      </c>
      <c r="F16">
        <v>0</v>
      </c>
      <c r="G16" t="s">
        <v>159</v>
      </c>
      <c r="H16">
        <v>153.2</v>
      </c>
    </row>
    <row r="17" spans="1:8" ht="12.75">
      <c r="A17" t="s">
        <v>158</v>
      </c>
      <c r="B17">
        <v>95</v>
      </c>
      <c r="C17">
        <v>6</v>
      </c>
      <c r="D17">
        <v>6</v>
      </c>
      <c r="E17">
        <v>16</v>
      </c>
      <c r="F17">
        <v>0</v>
      </c>
      <c r="G17" t="s">
        <v>159</v>
      </c>
      <c r="H17">
        <v>177.3</v>
      </c>
    </row>
    <row r="18" spans="1:8" ht="12.75">
      <c r="A18" t="s">
        <v>158</v>
      </c>
      <c r="B18">
        <v>95</v>
      </c>
      <c r="C18">
        <v>6</v>
      </c>
      <c r="D18">
        <v>6</v>
      </c>
      <c r="E18">
        <v>17</v>
      </c>
      <c r="F18">
        <v>0</v>
      </c>
      <c r="G18" t="s">
        <v>159</v>
      </c>
      <c r="H18">
        <v>200.4</v>
      </c>
    </row>
    <row r="19" spans="1:8" ht="12.75">
      <c r="A19" t="s">
        <v>158</v>
      </c>
      <c r="B19">
        <v>95</v>
      </c>
      <c r="C19">
        <v>6</v>
      </c>
      <c r="D19">
        <v>6</v>
      </c>
      <c r="E19">
        <v>18</v>
      </c>
      <c r="F19">
        <v>0</v>
      </c>
      <c r="G19" t="s">
        <v>159</v>
      </c>
      <c r="H19">
        <v>219.7</v>
      </c>
    </row>
    <row r="20" spans="1:8" ht="12.75">
      <c r="A20" t="s">
        <v>158</v>
      </c>
      <c r="B20">
        <v>95</v>
      </c>
      <c r="C20">
        <v>6</v>
      </c>
      <c r="D20">
        <v>6</v>
      </c>
      <c r="E20">
        <v>19</v>
      </c>
      <c r="F20">
        <v>0</v>
      </c>
      <c r="G20" t="s">
        <v>159</v>
      </c>
      <c r="H20">
        <v>236.5</v>
      </c>
    </row>
    <row r="21" spans="1:8" ht="12.75">
      <c r="A21" t="s">
        <v>158</v>
      </c>
      <c r="B21">
        <v>95</v>
      </c>
      <c r="C21">
        <v>6</v>
      </c>
      <c r="D21">
        <v>6</v>
      </c>
      <c r="E21">
        <v>20</v>
      </c>
      <c r="F21">
        <v>0</v>
      </c>
      <c r="G21" t="s">
        <v>159</v>
      </c>
      <c r="H21">
        <v>248.2</v>
      </c>
    </row>
    <row r="22" spans="1:8" ht="12.75">
      <c r="A22" t="s">
        <v>158</v>
      </c>
      <c r="B22">
        <v>95</v>
      </c>
      <c r="C22">
        <v>6</v>
      </c>
      <c r="D22">
        <v>6</v>
      </c>
      <c r="E22">
        <v>21</v>
      </c>
      <c r="F22">
        <v>0</v>
      </c>
      <c r="G22" t="s">
        <v>159</v>
      </c>
      <c r="H22">
        <v>259.8</v>
      </c>
    </row>
    <row r="23" spans="1:8" ht="12.75">
      <c r="A23" t="s">
        <v>158</v>
      </c>
      <c r="B23">
        <v>95</v>
      </c>
      <c r="C23">
        <v>6</v>
      </c>
      <c r="D23">
        <v>6</v>
      </c>
      <c r="E23">
        <v>22</v>
      </c>
      <c r="F23">
        <v>0</v>
      </c>
      <c r="G23" t="s">
        <v>159</v>
      </c>
      <c r="H23">
        <v>270.5</v>
      </c>
    </row>
    <row r="24" spans="1:8" ht="12.75">
      <c r="A24" t="s">
        <v>158</v>
      </c>
      <c r="B24">
        <v>95</v>
      </c>
      <c r="C24">
        <v>6</v>
      </c>
      <c r="D24">
        <v>6</v>
      </c>
      <c r="E24">
        <v>23</v>
      </c>
      <c r="F24">
        <v>0</v>
      </c>
      <c r="G24" t="s">
        <v>159</v>
      </c>
      <c r="H24">
        <v>279.1</v>
      </c>
    </row>
    <row r="25" spans="1:8" ht="12.75">
      <c r="A25" t="s">
        <v>158</v>
      </c>
      <c r="B25">
        <v>95</v>
      </c>
      <c r="C25">
        <v>6</v>
      </c>
      <c r="D25">
        <v>7</v>
      </c>
      <c r="E25">
        <v>0</v>
      </c>
      <c r="F25">
        <v>0</v>
      </c>
      <c r="G25" t="s">
        <v>159</v>
      </c>
      <c r="H25">
        <v>287.3</v>
      </c>
    </row>
    <row r="26" spans="1:8" ht="12.75">
      <c r="A26" t="s">
        <v>158</v>
      </c>
      <c r="B26">
        <v>95</v>
      </c>
      <c r="C26">
        <v>6</v>
      </c>
      <c r="D26">
        <v>7</v>
      </c>
      <c r="E26">
        <v>1</v>
      </c>
      <c r="F26">
        <v>0</v>
      </c>
      <c r="G26" t="s">
        <v>159</v>
      </c>
      <c r="H26">
        <v>292.9</v>
      </c>
    </row>
    <row r="27" spans="1:8" ht="12.75">
      <c r="A27" t="s">
        <v>158</v>
      </c>
      <c r="B27">
        <v>95</v>
      </c>
      <c r="C27">
        <v>6</v>
      </c>
      <c r="D27">
        <v>7</v>
      </c>
      <c r="E27">
        <v>2</v>
      </c>
      <c r="F27">
        <v>0</v>
      </c>
      <c r="G27" t="s">
        <v>159</v>
      </c>
      <c r="H27">
        <v>298.2</v>
      </c>
    </row>
    <row r="28" spans="1:8" ht="12.75">
      <c r="A28" t="s">
        <v>158</v>
      </c>
      <c r="B28">
        <v>95</v>
      </c>
      <c r="C28">
        <v>6</v>
      </c>
      <c r="D28">
        <v>7</v>
      </c>
      <c r="E28">
        <v>3</v>
      </c>
      <c r="F28">
        <v>0</v>
      </c>
      <c r="G28" t="s">
        <v>159</v>
      </c>
      <c r="H28">
        <v>300.7</v>
      </c>
    </row>
    <row r="29" spans="1:8" ht="12.75">
      <c r="A29" t="s">
        <v>158</v>
      </c>
      <c r="B29">
        <v>95</v>
      </c>
      <c r="C29">
        <v>6</v>
      </c>
      <c r="D29">
        <v>7</v>
      </c>
      <c r="E29">
        <v>4</v>
      </c>
      <c r="F29">
        <v>0</v>
      </c>
      <c r="G29" t="s">
        <v>159</v>
      </c>
      <c r="H29">
        <v>301.8</v>
      </c>
    </row>
    <row r="30" spans="1:8" ht="12.75">
      <c r="A30" t="s">
        <v>158</v>
      </c>
      <c r="B30">
        <v>95</v>
      </c>
      <c r="C30">
        <v>6</v>
      </c>
      <c r="D30">
        <v>7</v>
      </c>
      <c r="E30">
        <v>5</v>
      </c>
      <c r="F30">
        <v>0</v>
      </c>
      <c r="G30" t="s">
        <v>159</v>
      </c>
      <c r="H30">
        <v>302</v>
      </c>
    </row>
    <row r="31" spans="1:8" ht="12.75">
      <c r="A31" t="s">
        <v>158</v>
      </c>
      <c r="B31">
        <v>95</v>
      </c>
      <c r="C31">
        <v>6</v>
      </c>
      <c r="D31">
        <v>7</v>
      </c>
      <c r="E31">
        <v>6</v>
      </c>
      <c r="F31">
        <v>0</v>
      </c>
      <c r="G31" t="s">
        <v>159</v>
      </c>
      <c r="H31">
        <v>302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1"/>
  <dimension ref="A3:AD71"/>
  <sheetViews>
    <sheetView workbookViewId="0" topLeftCell="A1">
      <selection activeCell="A59" sqref="A59:A61"/>
    </sheetView>
  </sheetViews>
  <sheetFormatPr defaultColWidth="9.140625" defaultRowHeight="12.75"/>
  <cols>
    <col min="1" max="1" width="11.7109375" style="0" customWidth="1"/>
    <col min="8" max="8" width="9.57421875" style="0" bestFit="1" customWidth="1"/>
  </cols>
  <sheetData>
    <row r="3" spans="2:8" ht="12.75">
      <c r="B3" s="5" t="s">
        <v>128</v>
      </c>
      <c r="C3" s="5" t="s">
        <v>129</v>
      </c>
      <c r="D3" s="5" t="s">
        <v>130</v>
      </c>
      <c r="E3" s="5" t="s">
        <v>131</v>
      </c>
      <c r="F3" s="5" t="s">
        <v>132</v>
      </c>
      <c r="H3" s="7" t="s">
        <v>151</v>
      </c>
    </row>
    <row r="5" spans="2:10" ht="12.75">
      <c r="B5" t="s">
        <v>133</v>
      </c>
      <c r="C5" s="2">
        <f>'AKAM - Hyet - 1995'!H58</f>
        <v>34856.083333333336</v>
      </c>
      <c r="D5">
        <f>'AKAM - Hyet - 1995'!M58</f>
        <v>25.999999999883585</v>
      </c>
      <c r="E5" s="3">
        <f>'AKAM - Hyet - 1995'!J60</f>
        <v>12.817016914312262</v>
      </c>
      <c r="F5" s="4">
        <f>'AKAM - Hyet - 1995'!F58</f>
        <v>195.1</v>
      </c>
      <c r="H5" t="s">
        <v>152</v>
      </c>
      <c r="I5" t="s">
        <v>4</v>
      </c>
      <c r="J5" t="s">
        <v>153</v>
      </c>
    </row>
    <row r="6" spans="2:10" ht="12.75">
      <c r="B6" t="s">
        <v>134</v>
      </c>
      <c r="C6" s="2">
        <f>'CHIE - Hyet - 1995'!H58</f>
        <v>34856.125</v>
      </c>
      <c r="D6">
        <f>'CHIE - Hyet - 1995'!K58</f>
        <v>26.000000000058208</v>
      </c>
      <c r="E6" s="3">
        <f>'CHIE - Hyet - 1995'!J60</f>
        <v>13.356260075233877</v>
      </c>
      <c r="F6" s="4">
        <f>'CHIE - Hyet - 1995'!F58</f>
        <v>186.10000000000002</v>
      </c>
      <c r="H6">
        <v>0</v>
      </c>
      <c r="I6">
        <f>$C$20+H6/24</f>
        <v>34856.10416666667</v>
      </c>
      <c r="J6">
        <v>0</v>
      </c>
    </row>
    <row r="7" spans="2:10" ht="12.75">
      <c r="B7" t="s">
        <v>135</v>
      </c>
      <c r="C7" s="2">
        <f>'WCAS - Hyet - 1995'!H58</f>
        <v>34856.083333333336</v>
      </c>
      <c r="D7">
        <f>'WCAS - Hyet - 1995'!K58</f>
        <v>21.999999999941792</v>
      </c>
      <c r="E7" s="3">
        <f>'WCAS - Hyet - 1995'!J60</f>
        <v>11.701142513542436</v>
      </c>
      <c r="F7" s="4">
        <f>'WCAS - Hyet - 1995'!F58</f>
        <v>166.29999999999998</v>
      </c>
      <c r="H7" s="3">
        <f>E20</f>
        <v>10.062319562504333</v>
      </c>
      <c r="I7">
        <f>$C$20+H7/24</f>
        <v>34856.523429981775</v>
      </c>
      <c r="J7">
        <f>F20/2</f>
        <v>65.46071428571427</v>
      </c>
    </row>
    <row r="8" spans="2:10" ht="12.75">
      <c r="B8" t="s">
        <v>136</v>
      </c>
      <c r="C8" s="2">
        <f>'WILL - Hyet - 1995'!H58</f>
        <v>34856.083333333336</v>
      </c>
      <c r="D8">
        <f>'WILL - Hyet - 1995'!K58</f>
        <v>21</v>
      </c>
      <c r="E8" s="3">
        <f>'WILL - Hyet - 1995'!J60</f>
        <v>10.82337434089277</v>
      </c>
      <c r="F8" s="4">
        <f>'WILL - Hyet - 1995'!F58</f>
        <v>113.8</v>
      </c>
      <c r="H8" s="3">
        <f>D20</f>
        <v>19.67857142856727</v>
      </c>
      <c r="I8">
        <f>$C$20+H8/24</f>
        <v>34856.92410714286</v>
      </c>
      <c r="J8" s="3">
        <f>F20</f>
        <v>130.92142857142855</v>
      </c>
    </row>
    <row r="9" spans="2:6" ht="12.75">
      <c r="B9" t="s">
        <v>137</v>
      </c>
      <c r="C9" s="2">
        <f>'CHAP - Hyet - 1995'!H58</f>
        <v>34856.125</v>
      </c>
      <c r="D9">
        <f>'CHAP - Hyet - 1995'!K58</f>
        <v>18</v>
      </c>
      <c r="E9" s="3">
        <f>'CHAP - Hyet - 1995'!J60</f>
        <v>9.142340168938972</v>
      </c>
      <c r="F9" s="4">
        <f>'CHAP - Hyet - 1995'!F58</f>
        <v>82.89999999999999</v>
      </c>
    </row>
    <row r="10" spans="2:6" ht="12.75">
      <c r="B10" t="s">
        <v>138</v>
      </c>
      <c r="C10" s="2">
        <f>'SRAC - Hyet - 1995'!H58</f>
        <v>34856.083333333336</v>
      </c>
      <c r="D10">
        <f>'SRAC - Hyet - 1995'!K58</f>
        <v>19.999999999883585</v>
      </c>
      <c r="E10" s="3">
        <f>'SRAC - Hyet - 1995'!J60</f>
        <v>10.477225672861096</v>
      </c>
      <c r="F10" s="4">
        <f>'SRAC - Hyet - 1995'!F58</f>
        <v>96.59999999999998</v>
      </c>
    </row>
    <row r="11" spans="2:6" ht="12.75">
      <c r="B11" t="s">
        <v>139</v>
      </c>
      <c r="C11" s="2">
        <f>'PORC - Hyet - 1995'!H$58</f>
        <v>34856.083333333336</v>
      </c>
      <c r="D11" s="4">
        <f>'PORC - Hyet - 1995'!K$58</f>
        <v>18</v>
      </c>
      <c r="E11" s="3">
        <f>'PORC - Hyet - 1995'!J$60</f>
        <v>9.599892588565126</v>
      </c>
      <c r="F11" s="4">
        <f>'PORC - Hyet - 1995'!F$58</f>
        <v>186.20000000000002</v>
      </c>
    </row>
    <row r="12" spans="2:6" ht="12.75">
      <c r="B12" t="s">
        <v>140</v>
      </c>
      <c r="C12" s="2">
        <f>'LOST - Hyet - 1995'!H$58</f>
        <v>34856.041666666664</v>
      </c>
      <c r="D12" s="4">
        <f>'LOST - Hyet - 1995'!K$58</f>
        <v>20.000000000058208</v>
      </c>
      <c r="E12" s="3">
        <f>'LOST - Hyet - 1995'!J$60</f>
        <v>10.011270491871983</v>
      </c>
      <c r="F12" s="4">
        <f>'LOST - Hyet - 1995'!F$58</f>
        <v>97.6</v>
      </c>
    </row>
    <row r="13" spans="2:6" ht="12.75">
      <c r="B13" t="s">
        <v>141</v>
      </c>
      <c r="C13" s="2">
        <f>'STRE - Hyet - 1995'!H$58</f>
        <v>34856.166666666664</v>
      </c>
      <c r="D13" s="4">
        <f>'STRE - Hyet - 1995'!K$58</f>
        <v>16.000000000116415</v>
      </c>
      <c r="E13" s="3">
        <f>'STRE - Hyet - 1995'!J$60</f>
        <v>6.217084136267658</v>
      </c>
      <c r="F13" s="4">
        <f>'STRE - Hyet - 1995'!F$58</f>
        <v>155.7</v>
      </c>
    </row>
    <row r="14" spans="2:6" ht="12.75">
      <c r="B14" t="s">
        <v>142</v>
      </c>
      <c r="C14" s="2">
        <f>'WCRS - Hyet - 1995'!H$58</f>
        <v>34856.125</v>
      </c>
      <c r="D14" s="4">
        <f>'WCRS - Hyet - 1995'!K$58</f>
        <v>17.000000000058208</v>
      </c>
      <c r="E14" s="3">
        <f>'WCRS - Hyet - 1995'!J$60</f>
        <v>7.35606557369465</v>
      </c>
      <c r="F14" s="4">
        <f>'WCRS - Hyet - 1995'!F$58</f>
        <v>152.50000000000003</v>
      </c>
    </row>
    <row r="15" spans="2:6" ht="12.75">
      <c r="B15" t="s">
        <v>143</v>
      </c>
      <c r="C15" s="2">
        <f>'HIGH - Hyet - 1995'!H$58</f>
        <v>34856.083333333336</v>
      </c>
      <c r="D15" s="4">
        <f>'HIGH - Hyet - 1995'!K$58</f>
        <v>18.999999999941792</v>
      </c>
      <c r="E15" s="3">
        <f>'HIGH - Hyet - 1995'!J$60</f>
        <v>10.098734177125152</v>
      </c>
      <c r="F15" s="4">
        <f>'HIGH - Hyet - 1995'!F$58</f>
        <v>79</v>
      </c>
    </row>
    <row r="16" spans="2:6" ht="12.75">
      <c r="B16" t="s">
        <v>144</v>
      </c>
      <c r="C16" s="2">
        <f>'FMNT - Hyet - 1995'!H$58</f>
        <v>34856.208333333336</v>
      </c>
      <c r="D16" s="4">
        <f>'FMNT - Hyet - 1995'!K$58</f>
        <v>15</v>
      </c>
      <c r="E16" s="3">
        <f>'FMNT - Hyet - 1995'!J$60</f>
        <v>7.885462555044796</v>
      </c>
      <c r="F16" s="4">
        <f>'FMNT - Hyet - 1995'!F$58</f>
        <v>68.09999999999997</v>
      </c>
    </row>
    <row r="17" spans="2:6" ht="12.75">
      <c r="B17" t="s">
        <v>145</v>
      </c>
      <c r="C17" s="2">
        <f>'COXH - Hyet - 1995'!H$58</f>
        <v>34856.041666666664</v>
      </c>
      <c r="D17" s="4">
        <f>'COXH - Hyet - 1995'!K$58</f>
        <v>18</v>
      </c>
      <c r="E17" s="3">
        <f>'COXH - Hyet - 1995'!J$60</f>
        <v>10.501796407217626</v>
      </c>
      <c r="F17" s="4">
        <f>'COXH - Hyet - 1995'!F$58</f>
        <v>83.5</v>
      </c>
    </row>
    <row r="18" spans="2:6" ht="12.75">
      <c r="B18" t="s">
        <v>124</v>
      </c>
      <c r="C18" s="2">
        <f>'BEAU - Hyet - 1995'!H28</f>
        <v>34856.125</v>
      </c>
      <c r="D18">
        <f>'BEAU - Hyet - 1995'!K28</f>
        <v>19.5</v>
      </c>
      <c r="E18" s="3">
        <f>'BEAU - Hyet - 1995'!J30</f>
        <v>10.884808259492274</v>
      </c>
      <c r="F18" s="4">
        <f>'BEAU - Hyet - 1995'!F28</f>
        <v>169.49999999999994</v>
      </c>
    </row>
    <row r="20" spans="2:6" ht="12.75">
      <c r="B20" t="s">
        <v>146</v>
      </c>
      <c r="C20">
        <f>AVERAGE(C5:C18)</f>
        <v>34856.10416666667</v>
      </c>
      <c r="D20" s="11">
        <f>AVERAGE(D5:D18)</f>
        <v>19.67857142856727</v>
      </c>
      <c r="E20" s="11">
        <f>AVERAGE(E5:E18)</f>
        <v>10.062319562504333</v>
      </c>
      <c r="F20" s="11">
        <f>AVERAGE(F5:F18)</f>
        <v>130.92142857142855</v>
      </c>
    </row>
    <row r="21" spans="2:6" ht="12.75">
      <c r="B21" t="s">
        <v>147</v>
      </c>
      <c r="C21" s="3">
        <f>STDEV(C5:C18)*24</f>
        <v>1.0919284282024382</v>
      </c>
      <c r="D21" s="3">
        <f>STDEV(D5:D18)</f>
        <v>3.267598170221325</v>
      </c>
      <c r="E21" s="3">
        <f>STDEV(E5:E18)</f>
        <v>1.9740159508509232</v>
      </c>
      <c r="F21" s="3">
        <f>STDEV(F5:F18)</f>
        <v>46.25804177190633</v>
      </c>
    </row>
    <row r="22" spans="2:6" ht="12.75">
      <c r="B22" t="s">
        <v>148</v>
      </c>
      <c r="C22">
        <f>MIN(C5:C18)</f>
        <v>34856.041666666664</v>
      </c>
      <c r="D22" s="3">
        <f>MIN(D5:D18)</f>
        <v>15</v>
      </c>
      <c r="E22" s="3">
        <f>MIN(E5:E18)</f>
        <v>6.217084136267658</v>
      </c>
      <c r="F22" s="3">
        <f>MIN(F5:F18)</f>
        <v>68.09999999999997</v>
      </c>
    </row>
    <row r="23" spans="2:6" ht="12.75">
      <c r="B23" t="s">
        <v>149</v>
      </c>
      <c r="C23">
        <f>MAX(C5:C18)</f>
        <v>34856.208333333336</v>
      </c>
      <c r="D23" s="3">
        <f>MAX(D5:D18)</f>
        <v>26.000000000058208</v>
      </c>
      <c r="E23" s="3">
        <f>MAX(E5:E18)</f>
        <v>13.356260075233877</v>
      </c>
      <c r="F23" s="3">
        <f>MAX(F5:F18)</f>
        <v>195.1</v>
      </c>
    </row>
    <row r="24" spans="2:6" ht="12.75">
      <c r="B24" t="s">
        <v>150</v>
      </c>
      <c r="C24">
        <f>(C23-C22)*24</f>
        <v>4.000000000116415</v>
      </c>
      <c r="D24" s="3">
        <f>(D23-D22)</f>
        <v>11.000000000058208</v>
      </c>
      <c r="E24" s="3">
        <f>(E23-E22)</f>
        <v>7.139175938966218</v>
      </c>
      <c r="F24" s="3">
        <f>(F23-F22)</f>
        <v>127.00000000000003</v>
      </c>
    </row>
    <row r="27" spans="2:15" ht="12.75">
      <c r="B27" s="7" t="s">
        <v>3</v>
      </c>
      <c r="C27" s="7" t="s">
        <v>133</v>
      </c>
      <c r="D27" s="7" t="s">
        <v>134</v>
      </c>
      <c r="E27" s="7" t="s">
        <v>135</v>
      </c>
      <c r="F27" s="7" t="s">
        <v>136</v>
      </c>
      <c r="G27" s="7" t="s">
        <v>137</v>
      </c>
      <c r="H27" s="7" t="s">
        <v>138</v>
      </c>
      <c r="I27" s="7" t="s">
        <v>139</v>
      </c>
      <c r="J27" s="7" t="s">
        <v>140</v>
      </c>
      <c r="K27" s="7" t="s">
        <v>141</v>
      </c>
      <c r="L27" s="7" t="s">
        <v>142</v>
      </c>
      <c r="M27" s="7" t="s">
        <v>143</v>
      </c>
      <c r="N27" s="7" t="s">
        <v>144</v>
      </c>
      <c r="O27" s="7" t="s">
        <v>145</v>
      </c>
    </row>
    <row r="29" spans="2:15" ht="12.75">
      <c r="B29">
        <v>1</v>
      </c>
      <c r="C29" s="3">
        <v>1.0763710917478189</v>
      </c>
      <c r="D29">
        <v>4</v>
      </c>
      <c r="E29">
        <v>1.5</v>
      </c>
      <c r="F29">
        <v>3.5</v>
      </c>
      <c r="G29">
        <v>1.1</v>
      </c>
      <c r="H29">
        <v>2.1</v>
      </c>
      <c r="I29">
        <v>1</v>
      </c>
      <c r="J29">
        <v>3.9</v>
      </c>
      <c r="K29">
        <v>3.5</v>
      </c>
      <c r="L29">
        <v>2.2</v>
      </c>
      <c r="M29">
        <v>1.2</v>
      </c>
      <c r="N29">
        <v>1</v>
      </c>
      <c r="O29">
        <v>2.5</v>
      </c>
    </row>
    <row r="30" spans="2:15" ht="12.75">
      <c r="B30">
        <v>2</v>
      </c>
      <c r="C30" s="3">
        <v>2.0502306509482318</v>
      </c>
      <c r="D30">
        <v>5.1</v>
      </c>
      <c r="E30">
        <v>3.5</v>
      </c>
      <c r="F30">
        <v>3.3</v>
      </c>
      <c r="G30">
        <v>2.2</v>
      </c>
      <c r="H30">
        <v>2.8</v>
      </c>
      <c r="I30">
        <v>0.3000000000000007</v>
      </c>
      <c r="J30">
        <v>2.7</v>
      </c>
      <c r="K30">
        <v>4.6</v>
      </c>
      <c r="L30">
        <v>6</v>
      </c>
      <c r="M30">
        <v>1</v>
      </c>
      <c r="N30">
        <v>0.5</v>
      </c>
      <c r="O30">
        <v>0</v>
      </c>
    </row>
    <row r="31" spans="2:30" ht="12.75">
      <c r="B31">
        <v>3</v>
      </c>
      <c r="C31" s="3">
        <v>2.511532547411587</v>
      </c>
      <c r="D31">
        <v>4.6</v>
      </c>
      <c r="E31">
        <v>5.4</v>
      </c>
      <c r="F31">
        <v>2.1</v>
      </c>
      <c r="G31">
        <v>3.3</v>
      </c>
      <c r="H31">
        <v>3.8</v>
      </c>
      <c r="I31">
        <v>4</v>
      </c>
      <c r="J31">
        <v>1.1</v>
      </c>
      <c r="K31">
        <v>8.6</v>
      </c>
      <c r="L31">
        <v>12.3</v>
      </c>
      <c r="M31">
        <v>1.5</v>
      </c>
      <c r="N31">
        <v>5.099999999999994</v>
      </c>
      <c r="O31">
        <v>0.7999999999999972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2:30" ht="12.75">
      <c r="B32">
        <v>4</v>
      </c>
      <c r="C32" s="3">
        <v>2.460276781137884</v>
      </c>
      <c r="D32">
        <v>2.5</v>
      </c>
      <c r="E32">
        <v>4.5</v>
      </c>
      <c r="F32">
        <v>4.5</v>
      </c>
      <c r="G32">
        <v>1.8</v>
      </c>
      <c r="H32">
        <v>3.8</v>
      </c>
      <c r="I32">
        <v>1.1</v>
      </c>
      <c r="J32">
        <v>2.8</v>
      </c>
      <c r="K32">
        <v>11.2</v>
      </c>
      <c r="L32">
        <v>21.7</v>
      </c>
      <c r="M32">
        <v>2.3</v>
      </c>
      <c r="N32">
        <v>6.400000000000006</v>
      </c>
      <c r="O32">
        <v>4.8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.75">
      <c r="B33">
        <v>5</v>
      </c>
      <c r="C33" s="3">
        <v>2.1014864172219347</v>
      </c>
      <c r="D33">
        <v>4.099999999999994</v>
      </c>
      <c r="E33">
        <v>3.1</v>
      </c>
      <c r="F33">
        <v>3.3</v>
      </c>
      <c r="G33">
        <v>4.1</v>
      </c>
      <c r="H33">
        <v>3.5</v>
      </c>
      <c r="I33">
        <v>16.2</v>
      </c>
      <c r="J33">
        <v>4.5</v>
      </c>
      <c r="K33">
        <v>14.5</v>
      </c>
      <c r="L33">
        <v>9.800000000000011</v>
      </c>
      <c r="M33">
        <v>2.7</v>
      </c>
      <c r="N33">
        <v>9.099999999999966</v>
      </c>
      <c r="O33">
        <v>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ht="12.75">
      <c r="B34">
        <v>6</v>
      </c>
      <c r="C34" s="3">
        <v>1.6914402870322969</v>
      </c>
      <c r="D34">
        <v>5.8</v>
      </c>
      <c r="E34">
        <v>3</v>
      </c>
      <c r="F34">
        <v>0.8000000000000007</v>
      </c>
      <c r="G34">
        <v>9.4</v>
      </c>
      <c r="H34">
        <v>3.8</v>
      </c>
      <c r="I34">
        <v>21.3</v>
      </c>
      <c r="J34">
        <v>5.6</v>
      </c>
      <c r="K34">
        <v>4.3</v>
      </c>
      <c r="L34">
        <v>7.5</v>
      </c>
      <c r="M34">
        <v>0.7999999999999972</v>
      </c>
      <c r="N34">
        <v>4.600000000000023</v>
      </c>
      <c r="O34">
        <v>5.1000000000000085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ht="12.75">
      <c r="B35">
        <v>7</v>
      </c>
      <c r="C35" s="3">
        <v>2.0502306509482318</v>
      </c>
      <c r="D35">
        <v>2.3000000000000114</v>
      </c>
      <c r="E35">
        <v>4.6</v>
      </c>
      <c r="F35">
        <v>10.4</v>
      </c>
      <c r="G35">
        <v>7.400000000000006</v>
      </c>
      <c r="H35">
        <v>6.6</v>
      </c>
      <c r="I35">
        <v>11.7</v>
      </c>
      <c r="J35">
        <v>9.4</v>
      </c>
      <c r="K35">
        <v>34.8</v>
      </c>
      <c r="L35">
        <v>10</v>
      </c>
      <c r="M35">
        <v>5</v>
      </c>
      <c r="N35">
        <v>3</v>
      </c>
      <c r="O35">
        <v>4.599999999999994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ht="12.75">
      <c r="B36">
        <v>8</v>
      </c>
      <c r="C36" s="3">
        <v>3.792926704254217</v>
      </c>
      <c r="D36">
        <v>4.3</v>
      </c>
      <c r="E36">
        <v>6.400000000000006</v>
      </c>
      <c r="F36">
        <v>6.6</v>
      </c>
      <c r="G36">
        <v>3.3</v>
      </c>
      <c r="H36">
        <v>7.9</v>
      </c>
      <c r="I36">
        <v>3.5999999999999943</v>
      </c>
      <c r="J36">
        <v>5.6</v>
      </c>
      <c r="K36">
        <v>36.3</v>
      </c>
      <c r="L36">
        <v>16.5</v>
      </c>
      <c r="M36">
        <v>10.5</v>
      </c>
      <c r="N36">
        <v>1.5</v>
      </c>
      <c r="O36">
        <v>7.3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2.75">
      <c r="B37">
        <v>9</v>
      </c>
      <c r="C37" s="3">
        <v>3.792926704254232</v>
      </c>
      <c r="D37">
        <v>6.599999999999994</v>
      </c>
      <c r="E37">
        <v>7.599999999999994</v>
      </c>
      <c r="F37">
        <v>4.8</v>
      </c>
      <c r="G37">
        <v>2.2</v>
      </c>
      <c r="H37">
        <v>3.3</v>
      </c>
      <c r="I37">
        <v>6.800000000000011</v>
      </c>
      <c r="J37">
        <v>6.1</v>
      </c>
      <c r="K37">
        <v>15.8</v>
      </c>
      <c r="L37">
        <v>7</v>
      </c>
      <c r="M37">
        <v>10.2</v>
      </c>
      <c r="N37">
        <v>3.3999999999999773</v>
      </c>
      <c r="O37">
        <v>1.6000000000000085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2.75">
      <c r="B38">
        <v>10</v>
      </c>
      <c r="C38" s="3">
        <v>4.407995899538696</v>
      </c>
      <c r="D38">
        <v>14.8</v>
      </c>
      <c r="E38">
        <v>14.5</v>
      </c>
      <c r="F38">
        <v>4.9</v>
      </c>
      <c r="G38">
        <v>6.599999999999994</v>
      </c>
      <c r="H38">
        <v>1.5</v>
      </c>
      <c r="I38">
        <v>23.2</v>
      </c>
      <c r="J38">
        <v>5.599999999999994</v>
      </c>
      <c r="K38">
        <v>9.400000000000006</v>
      </c>
      <c r="L38">
        <v>13.7</v>
      </c>
      <c r="M38">
        <v>8.3</v>
      </c>
      <c r="N38">
        <v>5</v>
      </c>
      <c r="O38">
        <v>4.3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ht="12.75">
      <c r="B39">
        <v>11</v>
      </c>
      <c r="C39" s="3">
        <v>7.534597642234751</v>
      </c>
      <c r="D39">
        <v>6.6000000000000085</v>
      </c>
      <c r="E39">
        <v>12.9</v>
      </c>
      <c r="F39">
        <v>4.8</v>
      </c>
      <c r="G39">
        <v>8.7</v>
      </c>
      <c r="H39">
        <v>5.1</v>
      </c>
      <c r="I39">
        <v>8.900000000000006</v>
      </c>
      <c r="J39">
        <v>3.5</v>
      </c>
      <c r="K39">
        <v>1.799999999999983</v>
      </c>
      <c r="L39">
        <v>8.300000000000011</v>
      </c>
      <c r="M39">
        <v>2</v>
      </c>
      <c r="N39">
        <v>5.900000000000034</v>
      </c>
      <c r="O39">
        <v>5.8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ht="12.75">
      <c r="B40">
        <v>12</v>
      </c>
      <c r="C40" s="3">
        <v>7.585853408508458</v>
      </c>
      <c r="D40">
        <v>10.4</v>
      </c>
      <c r="E40">
        <v>15.5</v>
      </c>
      <c r="F40">
        <v>10.4</v>
      </c>
      <c r="G40">
        <v>4.3</v>
      </c>
      <c r="H40">
        <v>4.599999999999994</v>
      </c>
      <c r="I40">
        <v>16.2</v>
      </c>
      <c r="J40">
        <v>5.1000000000000085</v>
      </c>
      <c r="K40">
        <v>4.300000000000011</v>
      </c>
      <c r="L40">
        <v>4.699999999999989</v>
      </c>
      <c r="M40">
        <v>0.5</v>
      </c>
      <c r="N40">
        <v>4.5</v>
      </c>
      <c r="O40">
        <v>5.400000000000006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2.75">
      <c r="B41">
        <v>13</v>
      </c>
      <c r="C41" s="3">
        <v>3.6391594054331233</v>
      </c>
      <c r="D41">
        <v>7.900000000000006</v>
      </c>
      <c r="E41">
        <v>13</v>
      </c>
      <c r="F41">
        <v>9.400000000000006</v>
      </c>
      <c r="G41">
        <v>8.900000000000006</v>
      </c>
      <c r="H41">
        <v>10.2</v>
      </c>
      <c r="I41">
        <v>27.9</v>
      </c>
      <c r="J41">
        <v>7.8999999999999915</v>
      </c>
      <c r="K41">
        <v>1.5</v>
      </c>
      <c r="L41">
        <v>4.300000000000011</v>
      </c>
      <c r="M41">
        <v>2</v>
      </c>
      <c r="N41">
        <v>5.399999999999977</v>
      </c>
      <c r="O41">
        <v>4.8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12.75">
      <c r="B42">
        <v>14</v>
      </c>
      <c r="C42" s="3">
        <v>6.868272680676577</v>
      </c>
      <c r="D42">
        <v>4.800000000000011</v>
      </c>
      <c r="E42">
        <v>10.6</v>
      </c>
      <c r="F42">
        <v>8.899999999999991</v>
      </c>
      <c r="G42">
        <v>4.8</v>
      </c>
      <c r="H42">
        <v>6.099999999999994</v>
      </c>
      <c r="I42">
        <v>9.700000000000017</v>
      </c>
      <c r="J42">
        <v>4.8</v>
      </c>
      <c r="K42">
        <v>0.799999999999983</v>
      </c>
      <c r="L42">
        <v>10</v>
      </c>
      <c r="M42">
        <v>4</v>
      </c>
      <c r="N42">
        <v>5.100000000000023</v>
      </c>
      <c r="O42">
        <v>5.3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ht="12.75">
      <c r="B43">
        <v>15</v>
      </c>
      <c r="C43" s="3">
        <v>7.9446437724243975</v>
      </c>
      <c r="D43">
        <v>12.9</v>
      </c>
      <c r="E43">
        <v>11.2</v>
      </c>
      <c r="F43">
        <v>8.100000000000009</v>
      </c>
      <c r="G43">
        <v>5.099999999999994</v>
      </c>
      <c r="H43">
        <v>5.300000000000011</v>
      </c>
      <c r="I43">
        <v>15.7</v>
      </c>
      <c r="J43">
        <v>5.6000000000000085</v>
      </c>
      <c r="K43">
        <v>0.5</v>
      </c>
      <c r="L43">
        <v>7.5</v>
      </c>
      <c r="M43">
        <v>2.7</v>
      </c>
      <c r="N43">
        <v>6.599999999999966</v>
      </c>
      <c r="O43">
        <v>6.900000000000006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ht="12.75">
      <c r="B44">
        <v>16</v>
      </c>
      <c r="C44" s="3">
        <v>7.842132239876987</v>
      </c>
      <c r="D44">
        <v>11.5</v>
      </c>
      <c r="E44">
        <v>11.9</v>
      </c>
      <c r="F44">
        <v>2.5999999999999943</v>
      </c>
      <c r="G44">
        <v>3.6000000000000085</v>
      </c>
      <c r="H44">
        <v>8.599999999999994</v>
      </c>
      <c r="I44">
        <v>7.900000000000006</v>
      </c>
      <c r="J44">
        <v>6.099999999999994</v>
      </c>
      <c r="K44">
        <v>2.3000000000000114</v>
      </c>
      <c r="L44">
        <v>5.199999999999989</v>
      </c>
      <c r="M44">
        <v>3.8</v>
      </c>
      <c r="N44">
        <v>1</v>
      </c>
      <c r="O44">
        <v>8.099999999999994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2:30" ht="12.75">
      <c r="B45">
        <v>17</v>
      </c>
      <c r="C45" s="3">
        <v>8.04715530497181</v>
      </c>
      <c r="D45">
        <v>12.2</v>
      </c>
      <c r="E45">
        <v>8.900000000000006</v>
      </c>
      <c r="F45">
        <v>6.599999999999994</v>
      </c>
      <c r="G45">
        <v>0.20000000000000284</v>
      </c>
      <c r="H45">
        <v>5.099999999999994</v>
      </c>
      <c r="I45">
        <v>4.599999999999994</v>
      </c>
      <c r="J45">
        <v>5.6000000000000085</v>
      </c>
      <c r="K45">
        <v>1.5</v>
      </c>
      <c r="L45">
        <v>3.3000000000000114</v>
      </c>
      <c r="M45">
        <v>2.5</v>
      </c>
      <c r="N45" s="3"/>
      <c r="O45">
        <v>7.400000000000006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2:30" ht="12.75">
      <c r="B46">
        <v>18</v>
      </c>
      <c r="C46" s="3">
        <v>5.330599692465403</v>
      </c>
      <c r="D46">
        <v>12.9</v>
      </c>
      <c r="E46">
        <v>4.399999999999977</v>
      </c>
      <c r="F46">
        <v>3</v>
      </c>
      <c r="G46">
        <v>2.5</v>
      </c>
      <c r="H46">
        <v>0.30000000000001137</v>
      </c>
      <c r="I46">
        <v>3.8000000000000114</v>
      </c>
      <c r="J46">
        <v>3.3</v>
      </c>
      <c r="K46" s="3"/>
      <c r="L46">
        <v>2.5</v>
      </c>
      <c r="M46">
        <v>3.5</v>
      </c>
      <c r="N46" s="3"/>
      <c r="O46">
        <v>5.599999999999994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2.75">
      <c r="B47">
        <v>19</v>
      </c>
      <c r="C47" s="3">
        <v>3.639159405433094</v>
      </c>
      <c r="D47">
        <v>12.7</v>
      </c>
      <c r="E47">
        <v>4.5</v>
      </c>
      <c r="F47">
        <v>5.1000000000000085</v>
      </c>
      <c r="G47">
        <v>3.3999999999999915</v>
      </c>
      <c r="H47">
        <v>4.8</v>
      </c>
      <c r="I47">
        <v>2.299999999999983</v>
      </c>
      <c r="J47">
        <v>2.8</v>
      </c>
      <c r="K47" s="3"/>
      <c r="L47" s="3"/>
      <c r="M47">
        <v>6</v>
      </c>
      <c r="N47" s="3"/>
      <c r="O47">
        <v>1.1999999999999886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2:30" ht="12.75">
      <c r="B48">
        <v>20</v>
      </c>
      <c r="C48" s="3">
        <v>3.3828805740645937</v>
      </c>
      <c r="D48">
        <v>8.900000000000006</v>
      </c>
      <c r="E48">
        <v>3.8000000000000114</v>
      </c>
      <c r="F48">
        <v>5.599999999999994</v>
      </c>
      <c r="G48" s="3"/>
      <c r="H48">
        <v>5.099999999999994</v>
      </c>
      <c r="I48" s="3"/>
      <c r="J48">
        <v>3.3</v>
      </c>
      <c r="K48" s="3"/>
      <c r="L48" s="3"/>
      <c r="M48">
        <v>6.5</v>
      </c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2:30" ht="12.75">
      <c r="B49">
        <v>21</v>
      </c>
      <c r="C49" s="3">
        <v>2.767811378780101</v>
      </c>
      <c r="D49">
        <v>7.400000000000006</v>
      </c>
      <c r="E49">
        <v>4.099999999999994</v>
      </c>
      <c r="F49">
        <v>2.8</v>
      </c>
      <c r="H49">
        <v>2.3</v>
      </c>
      <c r="J49">
        <v>2.3</v>
      </c>
      <c r="M49">
        <v>3.2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2.75">
      <c r="B50">
        <v>22</v>
      </c>
      <c r="C50" s="3">
        <v>2.7165556125064128</v>
      </c>
      <c r="D50">
        <v>6.799999999999983</v>
      </c>
      <c r="E50">
        <v>4.800000000000011</v>
      </c>
      <c r="F50">
        <v>2.3000000000000114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.75">
      <c r="B51">
        <v>23</v>
      </c>
      <c r="C51" s="3">
        <v>2.203997949769355</v>
      </c>
      <c r="D51">
        <v>3.5999999999999943</v>
      </c>
      <c r="E51">
        <v>5.400000000000006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2:30" ht="12.75">
      <c r="B52">
        <v>24</v>
      </c>
      <c r="C52" s="3">
        <v>1.588928754484862</v>
      </c>
      <c r="D52">
        <v>3.5</v>
      </c>
      <c r="E52">
        <v>1.1999999999999886</v>
      </c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2:30" ht="12.75">
      <c r="B53">
        <v>25</v>
      </c>
      <c r="C53" s="3">
        <v>1.4351614556637682</v>
      </c>
      <c r="D53">
        <v>2.6000000000000227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0" ht="12.75">
      <c r="B54">
        <v>26</v>
      </c>
      <c r="C54" s="3">
        <v>0.10251153254740578</v>
      </c>
      <c r="D54">
        <v>2.299999999999983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0" ht="12.75">
      <c r="B55">
        <v>27</v>
      </c>
      <c r="C55" s="3">
        <v>1.4351614556637682</v>
      </c>
      <c r="D55">
        <v>2.8000000000000114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2.75">
      <c r="B56">
        <v>28</v>
      </c>
      <c r="C56" s="3"/>
      <c r="D56">
        <v>2.1999999999999886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3:17" ht="12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</row>
    <row r="58" spans="3:17" ht="12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</row>
    <row r="59" spans="1:29" ht="12.75">
      <c r="A59" s="7" t="s">
        <v>154</v>
      </c>
      <c r="C59" s="3">
        <f aca="true" t="shared" si="0" ref="C59:O59">MAX(C29:C56)</f>
        <v>8.04715530497181</v>
      </c>
      <c r="D59" s="3">
        <f t="shared" si="0"/>
        <v>14.8</v>
      </c>
      <c r="E59" s="3">
        <f t="shared" si="0"/>
        <v>15.5</v>
      </c>
      <c r="F59" s="3">
        <f t="shared" si="0"/>
        <v>10.4</v>
      </c>
      <c r="G59" s="3">
        <f t="shared" si="0"/>
        <v>9.4</v>
      </c>
      <c r="H59" s="3">
        <f t="shared" si="0"/>
        <v>10.2</v>
      </c>
      <c r="I59" s="3">
        <f t="shared" si="0"/>
        <v>27.9</v>
      </c>
      <c r="J59" s="3">
        <f t="shared" si="0"/>
        <v>9.4</v>
      </c>
      <c r="K59" s="3">
        <f t="shared" si="0"/>
        <v>36.3</v>
      </c>
      <c r="L59" s="3">
        <f t="shared" si="0"/>
        <v>21.7</v>
      </c>
      <c r="M59" s="3">
        <f t="shared" si="0"/>
        <v>10.5</v>
      </c>
      <c r="N59" s="3">
        <f t="shared" si="0"/>
        <v>9.099999999999966</v>
      </c>
      <c r="O59" s="3">
        <f t="shared" si="0"/>
        <v>8.099999999999994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17" ht="12.75">
      <c r="A60" s="7" t="s">
        <v>155</v>
      </c>
      <c r="C60" s="3">
        <v>7.944643772424398</v>
      </c>
      <c r="D60" s="3">
        <v>12.6</v>
      </c>
      <c r="E60" s="3">
        <v>14.3</v>
      </c>
      <c r="F60" s="3">
        <v>9.566666666666665</v>
      </c>
      <c r="G60" s="3">
        <v>7.3</v>
      </c>
      <c r="H60" s="3">
        <v>7.2</v>
      </c>
      <c r="I60" s="3">
        <v>17.933333333333337</v>
      </c>
      <c r="J60" s="3">
        <v>7.033333333333334</v>
      </c>
      <c r="K60" s="3">
        <v>28.966666666666665</v>
      </c>
      <c r="L60" s="3">
        <v>14.6</v>
      </c>
      <c r="M60" s="3">
        <v>9.666666666666666</v>
      </c>
      <c r="N60" s="3">
        <v>6.866666666666656</v>
      </c>
      <c r="O60" s="3">
        <v>7.466666666666669</v>
      </c>
      <c r="Q60" s="3"/>
    </row>
    <row r="61" spans="1:17" ht="12.75">
      <c r="A61" s="7" t="s">
        <v>156</v>
      </c>
      <c r="C61" s="3">
        <v>6.987869468648559</v>
      </c>
      <c r="D61" s="3">
        <v>11.85</v>
      </c>
      <c r="E61" s="3">
        <v>12.95</v>
      </c>
      <c r="F61" s="3">
        <v>7.75</v>
      </c>
      <c r="G61" s="3">
        <v>6.4</v>
      </c>
      <c r="H61" s="3">
        <v>6.65</v>
      </c>
      <c r="I61" s="3">
        <v>16.93333333333334</v>
      </c>
      <c r="J61" s="3">
        <v>6.133333333333333</v>
      </c>
      <c r="K61" s="3">
        <v>19.48333333333333</v>
      </c>
      <c r="L61" s="3">
        <v>12.966666666666669</v>
      </c>
      <c r="M61" s="3">
        <v>6.25</v>
      </c>
      <c r="N61" s="3">
        <v>5.416666666666667</v>
      </c>
      <c r="O61" s="3">
        <v>6.35</v>
      </c>
      <c r="Q61" s="3"/>
    </row>
    <row r="62" spans="3:17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</row>
    <row r="63" spans="3:17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Q63" s="3"/>
    </row>
    <row r="64" spans="3:17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Q64" s="3"/>
    </row>
    <row r="65" spans="3:17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3"/>
    </row>
    <row r="66" spans="3:17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3"/>
    </row>
    <row r="67" spans="3:17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3"/>
    </row>
    <row r="68" spans="3:17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3"/>
    </row>
    <row r="69" spans="3:17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3"/>
    </row>
    <row r="70" spans="3:17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</row>
    <row r="71" spans="3:17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Q71" s="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B3:Q79"/>
  <sheetViews>
    <sheetView workbookViewId="0" topLeftCell="A25">
      <selection activeCell="C37" sqref="C37"/>
    </sheetView>
  </sheetViews>
  <sheetFormatPr defaultColWidth="9.140625" defaultRowHeight="12.75"/>
  <cols>
    <col min="8" max="8" width="9.57421875" style="0" bestFit="1" customWidth="1"/>
  </cols>
  <sheetData>
    <row r="3" spans="2:6" ht="12.75">
      <c r="B3" s="5" t="s">
        <v>128</v>
      </c>
      <c r="C3" s="5" t="s">
        <v>129</v>
      </c>
      <c r="D3" s="5" t="s">
        <v>130</v>
      </c>
      <c r="E3" s="5" t="s">
        <v>131</v>
      </c>
      <c r="F3" s="5" t="s">
        <v>132</v>
      </c>
    </row>
    <row r="5" spans="2:6" ht="12.75">
      <c r="B5" t="s">
        <v>133</v>
      </c>
      <c r="C5" s="2">
        <f>'AKAM - Hyet - 1995'!H58</f>
        <v>34856.083333333336</v>
      </c>
      <c r="D5">
        <f>'AKAM - Hyet - 1995'!M58</f>
        <v>25.999999999883585</v>
      </c>
      <c r="E5" s="3">
        <f>'AKAM - Hyet - 1995'!J60</f>
        <v>12.817016914312262</v>
      </c>
      <c r="F5" s="3">
        <f>'AKAM - Hyet - 1995'!F58</f>
        <v>195.1</v>
      </c>
    </row>
    <row r="6" spans="2:6" ht="12.75">
      <c r="B6" t="s">
        <v>134</v>
      </c>
      <c r="C6" s="2">
        <f>'CHIE - Hyet - 1995'!H58</f>
        <v>34856.125</v>
      </c>
      <c r="D6">
        <f>'CHIE - Hyet - 1995'!K58</f>
        <v>26.000000000058208</v>
      </c>
      <c r="E6" s="3">
        <f>'CHIE - Hyet - 1995'!J60</f>
        <v>13.356260075233877</v>
      </c>
      <c r="F6" s="3">
        <f>'CHIE - Hyet - 1995'!F58</f>
        <v>186.10000000000002</v>
      </c>
    </row>
    <row r="7" spans="2:6" ht="12.75">
      <c r="B7" t="s">
        <v>135</v>
      </c>
      <c r="C7" s="2">
        <f>'WCAS - Hyet - 1995'!H58</f>
        <v>34856.083333333336</v>
      </c>
      <c r="D7">
        <f>'WCAS - Hyet - 1995'!K58</f>
        <v>21.999999999941792</v>
      </c>
      <c r="E7" s="3">
        <f>'WCAS - Hyet - 1995'!J60</f>
        <v>11.701142513542436</v>
      </c>
      <c r="F7" s="3">
        <f>'WCAS - Hyet - 1995'!F58</f>
        <v>166.29999999999998</v>
      </c>
    </row>
    <row r="8" spans="2:6" ht="12.75">
      <c r="B8" t="s">
        <v>136</v>
      </c>
      <c r="C8" s="2">
        <f>'WILL - Hyet - 1995'!H58</f>
        <v>34856.083333333336</v>
      </c>
      <c r="D8">
        <f>'WILL - Hyet - 1995'!K58</f>
        <v>21</v>
      </c>
      <c r="E8" s="3">
        <f>'WILL - Hyet - 1995'!J60</f>
        <v>10.82337434089277</v>
      </c>
      <c r="F8" s="3">
        <f>'WILL - Hyet - 1995'!F58</f>
        <v>113.8</v>
      </c>
    </row>
    <row r="9" spans="2:6" ht="12.75">
      <c r="B9" t="s">
        <v>137</v>
      </c>
      <c r="C9" s="2">
        <f>'CHAP - Hyet - 1995'!H58</f>
        <v>34856.125</v>
      </c>
      <c r="D9">
        <f>'CHAP - Hyet - 1995'!K58</f>
        <v>18</v>
      </c>
      <c r="E9" s="3">
        <f>'CHAP - Hyet - 1995'!J60</f>
        <v>9.142340168938972</v>
      </c>
      <c r="F9" s="3">
        <f>'CHAP - Hyet - 1995'!F58</f>
        <v>82.89999999999999</v>
      </c>
    </row>
    <row r="10" spans="2:6" ht="12.75">
      <c r="B10" t="s">
        <v>138</v>
      </c>
      <c r="C10" s="2">
        <f>'SRAC - Hyet - 1995'!H58</f>
        <v>34856.083333333336</v>
      </c>
      <c r="D10">
        <f>'SRAC - Hyet - 1995'!K58</f>
        <v>19.999999999883585</v>
      </c>
      <c r="E10" s="3">
        <f>'SRAC - Hyet - 1995'!J60</f>
        <v>10.477225672861096</v>
      </c>
      <c r="F10" s="3">
        <f>'SRAC - Hyet - 1995'!F58</f>
        <v>96.59999999999998</v>
      </c>
    </row>
    <row r="11" spans="2:6" ht="12.75">
      <c r="B11" t="s">
        <v>139</v>
      </c>
      <c r="C11" s="2">
        <f>'PORC - Hyet - 1995'!H$58</f>
        <v>34856.083333333336</v>
      </c>
      <c r="D11" s="4">
        <f>'PORC - Hyet - 1995'!K$58</f>
        <v>18</v>
      </c>
      <c r="E11" s="4">
        <f>'PORC - Hyet - 1995'!J$60</f>
        <v>9.599892588565126</v>
      </c>
      <c r="F11" s="4">
        <f>'PORC - Hyet - 1995'!F$58</f>
        <v>186.20000000000002</v>
      </c>
    </row>
    <row r="12" spans="2:6" ht="12.75">
      <c r="B12" t="s">
        <v>140</v>
      </c>
      <c r="C12" s="2">
        <f>'LOST - Hyet - 1995'!H$58</f>
        <v>34856.041666666664</v>
      </c>
      <c r="D12" s="4">
        <f>'LOST - Hyet - 1995'!K$58</f>
        <v>20.000000000058208</v>
      </c>
      <c r="E12" s="4">
        <f>'LOST - Hyet - 1995'!J$60</f>
        <v>10.011270491871983</v>
      </c>
      <c r="F12" s="4">
        <f>'LOST - Hyet - 1995'!F$58</f>
        <v>97.6</v>
      </c>
    </row>
    <row r="13" spans="2:6" ht="12.75">
      <c r="B13" t="s">
        <v>141</v>
      </c>
      <c r="C13" s="2">
        <f>'STRE - Hyet - 1995'!H$58</f>
        <v>34856.166666666664</v>
      </c>
      <c r="D13" s="4">
        <f>'STRE - Hyet - 1995'!K$58</f>
        <v>16.000000000116415</v>
      </c>
      <c r="E13" s="4">
        <f>'STRE - Hyet - 1995'!J$60</f>
        <v>6.217084136267658</v>
      </c>
      <c r="F13" s="4">
        <f>'STRE - Hyet - 1995'!F$58</f>
        <v>155.7</v>
      </c>
    </row>
    <row r="14" spans="2:6" ht="12.75">
      <c r="B14" t="s">
        <v>142</v>
      </c>
      <c r="C14" s="2">
        <f>'WCRS - Hyet - 1995'!H$58</f>
        <v>34856.125</v>
      </c>
      <c r="D14" s="4">
        <f>'WCRS - Hyet - 1995'!K$58</f>
        <v>17.000000000058208</v>
      </c>
      <c r="E14" s="4">
        <f>'WCRS - Hyet - 1995'!J$60</f>
        <v>7.35606557369465</v>
      </c>
      <c r="F14" s="4">
        <f>'WCRS - Hyet - 1995'!F$58</f>
        <v>152.50000000000003</v>
      </c>
    </row>
    <row r="15" spans="2:6" ht="12.75">
      <c r="B15" t="s">
        <v>143</v>
      </c>
      <c r="C15" s="2">
        <f>'HIGH - Hyet - 1995'!H$58</f>
        <v>34856.083333333336</v>
      </c>
      <c r="D15" s="4">
        <f>'HIGH - Hyet - 1995'!K$58</f>
        <v>18.999999999941792</v>
      </c>
      <c r="E15" s="4">
        <f>'HIGH - Hyet - 1995'!J$60</f>
        <v>10.098734177125152</v>
      </c>
      <c r="F15" s="4">
        <f>'HIGH - Hyet - 1995'!F$58</f>
        <v>79</v>
      </c>
    </row>
    <row r="16" spans="2:6" ht="12.75">
      <c r="B16" t="s">
        <v>144</v>
      </c>
      <c r="C16" s="2">
        <f>'FMNT - Hyet - 1995'!H$58</f>
        <v>34856.208333333336</v>
      </c>
      <c r="D16" s="4">
        <f>'FMNT - Hyet - 1995'!K$58</f>
        <v>15</v>
      </c>
      <c r="E16" s="4">
        <f>'FMNT - Hyet - 1995'!J$60</f>
        <v>7.885462555044796</v>
      </c>
      <c r="F16" s="4">
        <f>'FMNT - Hyet - 1995'!F$58</f>
        <v>68.09999999999997</v>
      </c>
    </row>
    <row r="17" spans="2:6" ht="12.75">
      <c r="B17" t="s">
        <v>145</v>
      </c>
      <c r="C17" s="2">
        <f>'COXH - Hyet - 1995'!H$58</f>
        <v>34856.041666666664</v>
      </c>
      <c r="D17" s="4">
        <f>'COXH - Hyet - 1995'!K$58</f>
        <v>18</v>
      </c>
      <c r="E17" s="4">
        <f>'COXH - Hyet - 1995'!J$60</f>
        <v>10.501796407217626</v>
      </c>
      <c r="F17" s="4">
        <f>'COXH - Hyet - 1995'!F$58</f>
        <v>83.5</v>
      </c>
    </row>
    <row r="18" spans="2:6" ht="12.75">
      <c r="B18" t="s">
        <v>124</v>
      </c>
      <c r="C18" s="2">
        <f>'BEAU - Hyet - 1995'!H28</f>
        <v>34856.125</v>
      </c>
      <c r="D18">
        <f>'BEAU - Hyet - 1995'!K28</f>
        <v>19.5</v>
      </c>
      <c r="E18" s="3">
        <f>'BEAU - Hyet - 1995'!J30</f>
        <v>10.884808259492274</v>
      </c>
      <c r="F18" s="3">
        <f>'BEAU - Hyet - 1995'!F28</f>
        <v>169.49999999999994</v>
      </c>
    </row>
    <row r="20" spans="2:6" ht="12.75">
      <c r="B20" t="s">
        <v>146</v>
      </c>
      <c r="C20">
        <f>AVERAGE(C5:C18)</f>
        <v>34856.10416666667</v>
      </c>
      <c r="D20" s="11">
        <f>AVERAGE(D5:D18)</f>
        <v>19.67857142856727</v>
      </c>
      <c r="E20" s="11">
        <f>AVERAGE(E5:E18)</f>
        <v>10.062319562504333</v>
      </c>
      <c r="F20" s="11">
        <f>AVERAGE(F5:F18)</f>
        <v>130.92142857142855</v>
      </c>
    </row>
    <row r="21" spans="2:6" ht="12.75">
      <c r="B21" t="s">
        <v>147</v>
      </c>
      <c r="C21" s="3">
        <f>STDEV(C5:C18)*24</f>
        <v>1.0919284282024382</v>
      </c>
      <c r="D21" s="3">
        <f>STDEV(D5:D18)</f>
        <v>3.267598170221325</v>
      </c>
      <c r="E21" s="3">
        <f>STDEV(E5:E18)</f>
        <v>1.9740159508509232</v>
      </c>
      <c r="F21" s="3">
        <f>STDEV(F5:F18)</f>
        <v>46.25804177190633</v>
      </c>
    </row>
    <row r="22" spans="2:6" ht="12.75">
      <c r="B22" t="s">
        <v>148</v>
      </c>
      <c r="C22">
        <f>MIN(C5:C18)</f>
        <v>34856.041666666664</v>
      </c>
      <c r="D22" s="3">
        <f>MIN(D5:D18)</f>
        <v>15</v>
      </c>
      <c r="E22" s="3">
        <f>MIN(E5:E18)</f>
        <v>6.217084136267658</v>
      </c>
      <c r="F22" s="3">
        <f>MIN(F5:F18)</f>
        <v>68.09999999999997</v>
      </c>
    </row>
    <row r="23" spans="2:6" ht="12.75">
      <c r="B23" t="s">
        <v>149</v>
      </c>
      <c r="C23">
        <f>MAX(C5:C18)</f>
        <v>34856.208333333336</v>
      </c>
      <c r="D23" s="3">
        <f>MAX(D5:D18)</f>
        <v>26.000000000058208</v>
      </c>
      <c r="E23" s="3">
        <f>MAX(E5:E18)</f>
        <v>13.356260075233877</v>
      </c>
      <c r="F23" s="3">
        <f>MAX(F5:F18)</f>
        <v>195.1</v>
      </c>
    </row>
    <row r="24" spans="2:6" ht="12.75">
      <c r="B24" t="s">
        <v>150</v>
      </c>
      <c r="C24">
        <f>(C23-C22)*24</f>
        <v>4.000000000116415</v>
      </c>
      <c r="D24" s="3">
        <f>(D23-D22)</f>
        <v>11.000000000058208</v>
      </c>
      <c r="E24" s="3">
        <f>(E23-E22)</f>
        <v>7.139175938966218</v>
      </c>
      <c r="F24" s="3">
        <f>(F23-F22)</f>
        <v>127.00000000000003</v>
      </c>
    </row>
    <row r="27" ht="12.75">
      <c r="B27" s="7" t="s">
        <v>151</v>
      </c>
    </row>
    <row r="29" spans="2:4" ht="12.75">
      <c r="B29" t="s">
        <v>152</v>
      </c>
      <c r="C29" t="s">
        <v>4</v>
      </c>
      <c r="D29" t="s">
        <v>153</v>
      </c>
    </row>
    <row r="30" spans="2:4" ht="12.75">
      <c r="B30">
        <v>0</v>
      </c>
      <c r="C30">
        <f>$C$20+B30/24</f>
        <v>34856.10416666667</v>
      </c>
      <c r="D30">
        <v>0</v>
      </c>
    </row>
    <row r="31" spans="2:4" ht="12.75">
      <c r="B31" s="3">
        <f>E20</f>
        <v>10.062319562504333</v>
      </c>
      <c r="C31">
        <f>$C$20+B31/24</f>
        <v>34856.523429981775</v>
      </c>
      <c r="D31">
        <f>F20/2</f>
        <v>65.46071428571427</v>
      </c>
    </row>
    <row r="32" spans="2:4" ht="12.75">
      <c r="B32" s="3">
        <f>D20</f>
        <v>19.67857142856727</v>
      </c>
      <c r="C32">
        <f>$C$20+B32/24</f>
        <v>34856.92410714286</v>
      </c>
      <c r="D32" s="3">
        <f>F20</f>
        <v>130.92142857142855</v>
      </c>
    </row>
    <row r="35" spans="2:15" ht="12.75">
      <c r="B35" t="s">
        <v>8</v>
      </c>
      <c r="C35" t="s">
        <v>133</v>
      </c>
      <c r="D35" t="s">
        <v>134</v>
      </c>
      <c r="E35" t="s">
        <v>135</v>
      </c>
      <c r="F35" t="s">
        <v>136</v>
      </c>
      <c r="G35" t="s">
        <v>137</v>
      </c>
      <c r="H35" t="s">
        <v>138</v>
      </c>
      <c r="I35" t="s">
        <v>139</v>
      </c>
      <c r="J35" t="s">
        <v>140</v>
      </c>
      <c r="K35" t="s">
        <v>141</v>
      </c>
      <c r="L35" t="s">
        <v>142</v>
      </c>
      <c r="M35" t="s">
        <v>143</v>
      </c>
      <c r="N35" t="s">
        <v>144</v>
      </c>
      <c r="O35" t="s">
        <v>145</v>
      </c>
    </row>
    <row r="37" spans="2:15" ht="12.75">
      <c r="B37">
        <v>1</v>
      </c>
      <c r="C37" s="3">
        <v>1.7939518195797</v>
      </c>
      <c r="D37" s="3">
        <v>3.2455668995163887</v>
      </c>
      <c r="E37" s="3">
        <v>1.3229104028863499</v>
      </c>
      <c r="F37" s="3">
        <v>3.365553602811951</v>
      </c>
      <c r="G37" s="3">
        <v>1.2605548854041015</v>
      </c>
      <c r="H37" s="3">
        <v>2.318840579710146</v>
      </c>
      <c r="I37" s="3">
        <v>0.510204081632653</v>
      </c>
      <c r="J37" s="3">
        <v>4.13422131147541</v>
      </c>
      <c r="K37" s="3">
        <v>1.9107257546563905</v>
      </c>
      <c r="L37" s="3">
        <v>1.2983606557377048</v>
      </c>
      <c r="M37" s="3">
        <v>1.5586034912718205</v>
      </c>
      <c r="N37" s="3">
        <v>1.17474302496329</v>
      </c>
      <c r="O37" s="3">
        <v>2.844311377245509</v>
      </c>
    </row>
    <row r="38" spans="2:15" ht="12.75">
      <c r="B38">
        <v>2</v>
      </c>
      <c r="C38" s="3">
        <v>3.0907227063044616</v>
      </c>
      <c r="D38" s="3">
        <v>3.621708758731863</v>
      </c>
      <c r="E38" s="3">
        <v>2.982561635598316</v>
      </c>
      <c r="F38" s="3">
        <v>2.978910369068541</v>
      </c>
      <c r="G38" s="3">
        <v>2.4547647768395664</v>
      </c>
      <c r="H38" s="3">
        <v>3.1469979296066257</v>
      </c>
      <c r="I38" s="3">
        <v>0.17185821697099923</v>
      </c>
      <c r="J38" s="3">
        <v>2.740778688524591</v>
      </c>
      <c r="K38" s="3">
        <v>2.4052665382145153</v>
      </c>
      <c r="L38" s="3">
        <v>3.2918032786885245</v>
      </c>
      <c r="M38" s="3">
        <v>1.3715710723192023</v>
      </c>
      <c r="N38" s="3">
        <v>0.7342143906020562</v>
      </c>
      <c r="O38" s="3">
        <v>0.1497005988023954</v>
      </c>
    </row>
    <row r="39" spans="2:15" ht="12.75">
      <c r="B39">
        <v>3</v>
      </c>
      <c r="C39" s="3">
        <v>3.3188108662224565</v>
      </c>
      <c r="D39" s="3">
        <v>2.2783449758194525</v>
      </c>
      <c r="E39" s="3">
        <v>3.5718580877931467</v>
      </c>
      <c r="F39" s="3">
        <v>2.6625659050966597</v>
      </c>
      <c r="G39" s="3">
        <v>3.6489746682750317</v>
      </c>
      <c r="H39" s="3">
        <v>4.130434782608695</v>
      </c>
      <c r="I39" s="3">
        <v>1.8421052631578947</v>
      </c>
      <c r="J39" s="3">
        <v>1.4446721311475406</v>
      </c>
      <c r="K39" s="3">
        <v>3.9242132305716115</v>
      </c>
      <c r="L39" s="3">
        <v>6.432786885245902</v>
      </c>
      <c r="M39" s="3">
        <v>2.1134663341645874</v>
      </c>
      <c r="N39" s="3">
        <v>3.2892804698972076</v>
      </c>
      <c r="O39" s="3">
        <v>0.814371257485027</v>
      </c>
    </row>
    <row r="40" spans="2:15" ht="12.75">
      <c r="B40">
        <v>4</v>
      </c>
      <c r="C40" s="3">
        <v>2.6729882111737577</v>
      </c>
      <c r="D40" s="3">
        <v>3.632455668995158</v>
      </c>
      <c r="E40" s="3">
        <v>2.573662056524353</v>
      </c>
      <c r="F40" s="3">
        <v>3.927943760984185</v>
      </c>
      <c r="G40" s="3">
        <v>2.3341375150784067</v>
      </c>
      <c r="H40" s="3">
        <v>4.068322981366462</v>
      </c>
      <c r="I40" s="3">
        <v>0.7948442534908695</v>
      </c>
      <c r="J40" s="3">
        <v>3.360655737704919</v>
      </c>
      <c r="K40" s="3">
        <v>5.36287732819525</v>
      </c>
      <c r="L40" s="3">
        <v>10.957377049180325</v>
      </c>
      <c r="M40" s="3">
        <v>3.110972568578555</v>
      </c>
      <c r="N40" s="3">
        <v>6.372980910425847</v>
      </c>
      <c r="O40" s="3">
        <v>4.742514970059878</v>
      </c>
    </row>
    <row r="41" spans="2:15" ht="12.75">
      <c r="B41">
        <v>5</v>
      </c>
      <c r="C41" s="3">
        <v>2.5525371604305516</v>
      </c>
      <c r="D41" s="3">
        <v>2.4825362708221466</v>
      </c>
      <c r="E41" s="3">
        <v>2.1767889356584487</v>
      </c>
      <c r="F41" s="3">
        <v>2.0913884007029857</v>
      </c>
      <c r="G41" s="3">
        <v>4.143546441495779</v>
      </c>
      <c r="H41" s="3">
        <v>3.8819875776397534</v>
      </c>
      <c r="I41" s="3">
        <v>6.643394199785176</v>
      </c>
      <c r="J41" s="3">
        <v>5.122950819672132</v>
      </c>
      <c r="K41" s="3">
        <v>6.644187540141301</v>
      </c>
      <c r="L41" s="3">
        <v>8.904918032786888</v>
      </c>
      <c r="M41" s="3">
        <v>2.9426433915211945</v>
      </c>
      <c r="N41" s="3">
        <v>7.518355359765058</v>
      </c>
      <c r="O41" s="3">
        <v>2.9461077844311383</v>
      </c>
    </row>
    <row r="42" spans="2:15" ht="12.75">
      <c r="B42">
        <v>6</v>
      </c>
      <c r="C42" s="3">
        <v>4.684777037416694</v>
      </c>
      <c r="D42" s="3">
        <v>3.7291778613648567</v>
      </c>
      <c r="E42" s="3">
        <v>3.5357787131689733</v>
      </c>
      <c r="F42" s="3">
        <v>5.834797891036905</v>
      </c>
      <c r="G42" s="3">
        <v>9.173703256936072</v>
      </c>
      <c r="H42" s="3">
        <v>5</v>
      </c>
      <c r="I42" s="3">
        <v>10.182599355531687</v>
      </c>
      <c r="J42" s="3">
        <v>7.192622950819668</v>
      </c>
      <c r="K42" s="3">
        <v>7.260757867694281</v>
      </c>
      <c r="L42" s="3">
        <v>5.180327868852466</v>
      </c>
      <c r="M42" s="3">
        <v>2.6184538653366545</v>
      </c>
      <c r="N42" s="3">
        <v>10.690161527165891</v>
      </c>
      <c r="O42" s="3">
        <v>4.8742514970059965</v>
      </c>
    </row>
    <row r="43" spans="2:15" ht="12.75">
      <c r="B43">
        <v>7</v>
      </c>
      <c r="C43" s="3">
        <v>5.397232188621221</v>
      </c>
      <c r="D43" s="3">
        <v>8.490059108006452</v>
      </c>
      <c r="E43" s="3">
        <v>4.906794948887555</v>
      </c>
      <c r="F43" s="3">
        <v>7.715289982425311</v>
      </c>
      <c r="G43" s="3">
        <v>9.203860072376365</v>
      </c>
      <c r="H43" s="3">
        <v>7.644927536231883</v>
      </c>
      <c r="I43" s="3">
        <v>7.516111707841034</v>
      </c>
      <c r="J43" s="3">
        <v>8.750000000000007</v>
      </c>
      <c r="K43" s="3">
        <v>2.347463070006423</v>
      </c>
      <c r="L43" s="3">
        <v>4.918032786885242</v>
      </c>
      <c r="M43" s="3">
        <v>8.946384039900245</v>
      </c>
      <c r="N43" s="3">
        <v>6.725403817914845</v>
      </c>
      <c r="O43" s="3">
        <v>5.41317365269461</v>
      </c>
    </row>
    <row r="44" spans="2:15" ht="12.75">
      <c r="B44">
        <v>8</v>
      </c>
      <c r="C44" s="3">
        <v>8.45207585853409</v>
      </c>
      <c r="D44" s="3">
        <v>6.254701773240189</v>
      </c>
      <c r="E44" s="3">
        <v>7.973541791942267</v>
      </c>
      <c r="F44" s="3">
        <v>5.114235500878738</v>
      </c>
      <c r="G44" s="3">
        <v>5.512665862484916</v>
      </c>
      <c r="H44" s="3">
        <v>6.6821946169772275</v>
      </c>
      <c r="I44" s="3">
        <v>3.3592910848549877</v>
      </c>
      <c r="J44" s="3">
        <v>6.229508196721312</v>
      </c>
      <c r="K44" s="3">
        <v>18.01862556197816</v>
      </c>
      <c r="L44" s="3">
        <v>6.754098360655739</v>
      </c>
      <c r="M44" s="3">
        <v>13.597256857855367</v>
      </c>
      <c r="N44" s="3">
        <v>4.46402349486052</v>
      </c>
      <c r="O44" s="3">
        <v>7.1736526946107695</v>
      </c>
    </row>
    <row r="45" spans="2:15" ht="12.75">
      <c r="B45">
        <v>9</v>
      </c>
      <c r="C45" s="3">
        <v>9.638646847770367</v>
      </c>
      <c r="D45" s="3">
        <v>7.017732401934445</v>
      </c>
      <c r="E45" s="3">
        <v>9.693325315694537</v>
      </c>
      <c r="F45" s="3">
        <v>4.7188049209138825</v>
      </c>
      <c r="G45" s="3">
        <v>3.0518697225573064</v>
      </c>
      <c r="H45" s="3">
        <v>2.74844720496894</v>
      </c>
      <c r="I45" s="3">
        <v>2.781954887218049</v>
      </c>
      <c r="J45" s="3">
        <v>6.331967213114751</v>
      </c>
      <c r="K45" s="3">
        <v>19.624277456647405</v>
      </c>
      <c r="L45" s="3">
        <v>9.114754098360649</v>
      </c>
      <c r="M45" s="3">
        <v>12.288029925187026</v>
      </c>
      <c r="N45" s="3">
        <v>3.083700440528638</v>
      </c>
      <c r="O45" s="3">
        <v>4.550898203592819</v>
      </c>
    </row>
    <row r="46" spans="2:15" ht="12.75">
      <c r="B46">
        <v>10</v>
      </c>
      <c r="C46" s="3">
        <v>6.527421834956449</v>
      </c>
      <c r="D46" s="3">
        <v>4.277270284793126</v>
      </c>
      <c r="E46" s="3">
        <v>10.871918220084183</v>
      </c>
      <c r="F46" s="3">
        <v>4.648506151142357</v>
      </c>
      <c r="G46" s="3">
        <v>5.174909529553673</v>
      </c>
      <c r="H46" s="3">
        <v>3.493788819875782</v>
      </c>
      <c r="I46" s="3">
        <v>7.873254564983888</v>
      </c>
      <c r="J46" s="3">
        <v>4.948770491803273</v>
      </c>
      <c r="K46" s="3">
        <v>13.233782915863827</v>
      </c>
      <c r="L46" s="3">
        <v>4.131147540983605</v>
      </c>
      <c r="M46" s="3">
        <v>6.938902743142151</v>
      </c>
      <c r="N46" s="3">
        <v>1.7621145374449299</v>
      </c>
      <c r="O46" s="3">
        <v>3.437125748503</v>
      </c>
    </row>
    <row r="47" spans="2:15" ht="12.75">
      <c r="B47">
        <v>11</v>
      </c>
      <c r="C47" s="3">
        <v>10.187083546899018</v>
      </c>
      <c r="D47" s="3">
        <v>9.403546480386893</v>
      </c>
      <c r="E47" s="3">
        <v>9.092002405291638</v>
      </c>
      <c r="F47" s="3">
        <v>9.96485061511423</v>
      </c>
      <c r="G47" s="3">
        <v>8.70325693606754</v>
      </c>
      <c r="H47" s="3">
        <v>5.258799171842654</v>
      </c>
      <c r="I47" s="3">
        <v>8.380773361976367</v>
      </c>
      <c r="J47" s="3">
        <v>4.667008196721319</v>
      </c>
      <c r="K47" s="3">
        <v>7.1868978805395045</v>
      </c>
      <c r="L47" s="3">
        <v>8.08524590163934</v>
      </c>
      <c r="M47" s="3">
        <v>1.5897755610972553</v>
      </c>
      <c r="N47" s="3">
        <v>3.994126284875165</v>
      </c>
      <c r="O47" s="3">
        <v>5.700598802395206</v>
      </c>
    </row>
    <row r="48" spans="2:15" ht="12.75">
      <c r="B48">
        <v>12</v>
      </c>
      <c r="C48" s="3">
        <v>10.643259866735008</v>
      </c>
      <c r="D48" s="3">
        <v>8.952176249328318</v>
      </c>
      <c r="E48" s="3">
        <v>7.793144918821419</v>
      </c>
      <c r="F48" s="3">
        <v>8.99824253075571</v>
      </c>
      <c r="G48" s="3">
        <v>7.84680337756334</v>
      </c>
      <c r="H48" s="3">
        <v>8.478260869565212</v>
      </c>
      <c r="I48" s="3">
        <v>6.109022556390983</v>
      </c>
      <c r="J48" s="3">
        <v>7.207991803278681</v>
      </c>
      <c r="K48" s="3">
        <v>4.15542710340398</v>
      </c>
      <c r="L48" s="3">
        <v>5.252459016393459</v>
      </c>
      <c r="M48" s="3">
        <v>1.776807980049874</v>
      </c>
      <c r="N48" s="3">
        <v>5.403817914831116</v>
      </c>
      <c r="O48" s="3">
        <v>6.407185628742525</v>
      </c>
    </row>
    <row r="49" spans="2:15" ht="12.75">
      <c r="B49">
        <v>13</v>
      </c>
      <c r="C49" s="3">
        <v>9.369554074833431</v>
      </c>
      <c r="D49" s="3">
        <v>9.607737775389566</v>
      </c>
      <c r="E49" s="3">
        <v>8.334335538184007</v>
      </c>
      <c r="F49" s="3">
        <v>8.391915641476288</v>
      </c>
      <c r="G49" s="3">
        <v>6.869722557297948</v>
      </c>
      <c r="H49" s="3">
        <v>8.328157349896479</v>
      </c>
      <c r="I49" s="3">
        <v>10.46455424274972</v>
      </c>
      <c r="J49" s="3">
        <v>6.434426229508205</v>
      </c>
      <c r="K49" s="3">
        <v>1.0629415542710206</v>
      </c>
      <c r="L49" s="3">
        <v>3.245901639344254</v>
      </c>
      <c r="M49" s="3">
        <v>4.239401496259362</v>
      </c>
      <c r="N49" s="3">
        <v>6.402349486049957</v>
      </c>
      <c r="O49" s="3">
        <v>5.892215568862277</v>
      </c>
    </row>
    <row r="50" spans="2:15" ht="12.75">
      <c r="B50">
        <v>14</v>
      </c>
      <c r="C50" s="3">
        <v>5.674013326499207</v>
      </c>
      <c r="D50" s="3">
        <v>8.328855454056978</v>
      </c>
      <c r="E50" s="3">
        <v>7.143716175586292</v>
      </c>
      <c r="F50" s="3">
        <v>5.896309314586986</v>
      </c>
      <c r="G50" s="3">
        <v>8.715319662243672</v>
      </c>
      <c r="H50" s="3">
        <v>6.050724637681171</v>
      </c>
      <c r="I50" s="3">
        <v>11.302363050483379</v>
      </c>
      <c r="J50" s="3">
        <v>5.737704918032776</v>
      </c>
      <c r="K50" s="3">
        <v>2.3474630700064267</v>
      </c>
      <c r="L50" s="3">
        <v>2.6163934426229503</v>
      </c>
      <c r="M50" s="3">
        <v>4.102244389027433</v>
      </c>
      <c r="N50" s="3">
        <v>6.51982378854629</v>
      </c>
      <c r="O50" s="3">
        <v>5.640718562874262</v>
      </c>
    </row>
    <row r="51" spans="2:15" ht="12.75">
      <c r="B51">
        <v>15</v>
      </c>
      <c r="C51" s="3">
        <v>4.438749359302932</v>
      </c>
      <c r="D51" s="3">
        <v>5.889306824288013</v>
      </c>
      <c r="E51" s="3">
        <v>3.716175586289822</v>
      </c>
      <c r="F51" s="3">
        <v>4.270650263620382</v>
      </c>
      <c r="G51" s="3">
        <v>5.591073582629676</v>
      </c>
      <c r="H51" s="3">
        <v>8.32298136645963</v>
      </c>
      <c r="I51" s="3">
        <v>5.754564983888287</v>
      </c>
      <c r="J51" s="3">
        <v>6.408811475409848</v>
      </c>
      <c r="K51" s="3">
        <v>0.9987154784842716</v>
      </c>
      <c r="L51" s="3">
        <v>4.406557377049182</v>
      </c>
      <c r="M51" s="3">
        <v>4.563591022443887</v>
      </c>
      <c r="N51" s="3">
        <v>5.286343612334804</v>
      </c>
      <c r="O51" s="3">
        <v>6.508982035928149</v>
      </c>
    </row>
    <row r="52" spans="2:15" ht="12.75">
      <c r="B52">
        <v>16</v>
      </c>
      <c r="C52" s="3">
        <v>3.705791901588924</v>
      </c>
      <c r="D52" s="3">
        <v>4.427727028479296</v>
      </c>
      <c r="E52" s="3">
        <v>3.1629585087191856</v>
      </c>
      <c r="F52" s="3">
        <v>4.481546572934974</v>
      </c>
      <c r="G52" s="3">
        <v>5.48250904704463</v>
      </c>
      <c r="H52" s="3">
        <v>6.449275362318829</v>
      </c>
      <c r="I52" s="3">
        <v>7.172395273899028</v>
      </c>
      <c r="J52" s="3">
        <v>6.152663934426229</v>
      </c>
      <c r="K52" s="3">
        <v>0.5491329479768723</v>
      </c>
      <c r="L52" s="3">
        <v>5.245901639344268</v>
      </c>
      <c r="M52" s="3">
        <v>3.6783042394014984</v>
      </c>
      <c r="N52" s="3">
        <v>6.3436123348017475</v>
      </c>
      <c r="O52" s="3">
        <v>8.137724550898199</v>
      </c>
    </row>
    <row r="53" spans="2:15" ht="12.75">
      <c r="B53">
        <v>17</v>
      </c>
      <c r="C53" s="3">
        <v>3.1804202972834474</v>
      </c>
      <c r="D53" s="3">
        <v>2.6652337452982238</v>
      </c>
      <c r="E53" s="3">
        <v>2.8141912206855153</v>
      </c>
      <c r="F53" s="3">
        <v>4.1915641476274175</v>
      </c>
      <c r="G53" s="3">
        <v>3.510253317249706</v>
      </c>
      <c r="H53" s="3">
        <v>1.3198757763975237</v>
      </c>
      <c r="I53" s="3">
        <v>3.7647690655209516</v>
      </c>
      <c r="J53" s="3">
        <v>4.021516393442624</v>
      </c>
      <c r="K53" s="3">
        <v>0.3500321130378836</v>
      </c>
      <c r="L53" s="3">
        <v>3.973770491803279</v>
      </c>
      <c r="M53" s="3">
        <v>4.332917705735667</v>
      </c>
      <c r="N53" s="3">
        <v>6.079295154185033</v>
      </c>
      <c r="O53" s="3">
        <v>9.089820359281433</v>
      </c>
    </row>
    <row r="54" spans="2:15" ht="12.75">
      <c r="B54">
        <v>18</v>
      </c>
      <c r="C54" s="3">
        <v>2.129677088672466</v>
      </c>
      <c r="D54" s="3">
        <v>2.020419129500283</v>
      </c>
      <c r="E54" s="3">
        <v>3.2110643415514204</v>
      </c>
      <c r="F54" s="3">
        <v>5.2811950790861175</v>
      </c>
      <c r="G54" s="3">
        <v>0.506634499396867</v>
      </c>
      <c r="H54" s="3">
        <v>4.518633540372676</v>
      </c>
      <c r="I54" s="3">
        <v>2.3039742212674668</v>
      </c>
      <c r="J54" s="3">
        <v>3.0891393442622928</v>
      </c>
      <c r="K54" s="3">
        <v>0.6197816313423345</v>
      </c>
      <c r="L54" s="3">
        <v>2.8196721311475272</v>
      </c>
      <c r="M54" s="3">
        <v>7.387780548628399</v>
      </c>
      <c r="N54" s="3">
        <v>6.872246696035248</v>
      </c>
      <c r="O54" s="3">
        <v>8.203592814371277</v>
      </c>
    </row>
    <row r="55" spans="2:15" ht="12.75">
      <c r="B55">
        <v>19</v>
      </c>
      <c r="C55" s="3">
        <v>1.0712455151204665</v>
      </c>
      <c r="D55" s="3">
        <v>1.8914562063406777</v>
      </c>
      <c r="E55" s="3">
        <v>3.7522549609140015</v>
      </c>
      <c r="F55" s="3">
        <v>3.19859402460456</v>
      </c>
      <c r="G55" s="3">
        <v>2.919179734620016</v>
      </c>
      <c r="H55" s="3">
        <v>5.512422360248436</v>
      </c>
      <c r="I55" s="3">
        <v>1.898496240601503</v>
      </c>
      <c r="J55" s="3">
        <v>3.4989754098360635</v>
      </c>
      <c r="K55" s="3">
        <v>1.17854849068722</v>
      </c>
      <c r="L55" s="3">
        <v>1.8950819672131303</v>
      </c>
      <c r="M55" s="3">
        <v>8.447630922693278</v>
      </c>
      <c r="N55" s="3">
        <v>6.1086637298090665</v>
      </c>
      <c r="O55" s="3">
        <v>6.107784431137702</v>
      </c>
    </row>
    <row r="56" spans="2:15" ht="12.75">
      <c r="B56">
        <v>20</v>
      </c>
      <c r="C56" s="3">
        <v>1.4710404920553657</v>
      </c>
      <c r="D56" s="3">
        <v>1.7839871037076733</v>
      </c>
      <c r="E56" s="3">
        <v>1.371016235718571</v>
      </c>
      <c r="F56" s="3">
        <v>2.2671353251318322</v>
      </c>
      <c r="G56" s="3">
        <v>3.8962605548854015</v>
      </c>
      <c r="H56" s="3">
        <v>2.64492753623189</v>
      </c>
      <c r="I56" s="3">
        <v>1.173469387755091</v>
      </c>
      <c r="J56" s="3">
        <v>2.5256147540983704</v>
      </c>
      <c r="K56" s="3">
        <v>0.8188824662813232</v>
      </c>
      <c r="L56" s="3">
        <v>1.475409836065566</v>
      </c>
      <c r="M56" s="3">
        <v>4.395261845386543</v>
      </c>
      <c r="N56" s="3">
        <v>1.1747430249632913</v>
      </c>
      <c r="O56" s="3">
        <v>1.3652694610778298</v>
      </c>
    </row>
    <row r="60" spans="3:17" ht="12.75">
      <c r="C60" s="3">
        <v>10.643259866735008</v>
      </c>
      <c r="D60" s="3">
        <v>9.607737775389566</v>
      </c>
      <c r="E60" s="3">
        <v>10.871918220084183</v>
      </c>
      <c r="F60" s="3">
        <v>9.96485061511423</v>
      </c>
      <c r="G60" s="3">
        <v>9.203860072376365</v>
      </c>
      <c r="H60" s="3">
        <v>8.478260869565212</v>
      </c>
      <c r="I60" s="3">
        <v>11.302363050483379</v>
      </c>
      <c r="J60" s="3">
        <v>8.750000000000007</v>
      </c>
      <c r="K60" s="3">
        <v>19.624277456647405</v>
      </c>
      <c r="L60" s="3">
        <v>10.957377049180325</v>
      </c>
      <c r="M60" s="3">
        <v>13.597256857855367</v>
      </c>
      <c r="N60" s="3">
        <v>10.690161527165891</v>
      </c>
      <c r="O60" s="3">
        <v>9.089820359281433</v>
      </c>
      <c r="Q60" s="3">
        <f aca="true" t="shared" si="0" ref="Q60:Q79">AVERAGE(C60:O60)</f>
        <v>10.983164901529108</v>
      </c>
    </row>
    <row r="61" spans="3:17" ht="12.75">
      <c r="C61" s="3">
        <v>10.187083546899018</v>
      </c>
      <c r="D61" s="3">
        <v>9.403546480386893</v>
      </c>
      <c r="E61" s="3">
        <v>9.693325315694537</v>
      </c>
      <c r="F61" s="3">
        <v>8.99824253075571</v>
      </c>
      <c r="G61" s="3">
        <v>9.173703256936072</v>
      </c>
      <c r="H61" s="3">
        <v>8.328157349896479</v>
      </c>
      <c r="I61" s="3">
        <v>10.46455424274972</v>
      </c>
      <c r="J61" s="3">
        <v>7.207991803278681</v>
      </c>
      <c r="K61" s="3">
        <v>18.01862556197816</v>
      </c>
      <c r="L61" s="3">
        <v>9.114754098360649</v>
      </c>
      <c r="M61" s="3">
        <v>12.288029925187026</v>
      </c>
      <c r="N61" s="3">
        <v>7.518355359765058</v>
      </c>
      <c r="O61" s="3">
        <v>8.203592814371277</v>
      </c>
      <c r="Q61" s="3">
        <f t="shared" si="0"/>
        <v>9.892304791250712</v>
      </c>
    </row>
    <row r="62" spans="3:17" ht="12.75">
      <c r="C62" s="3">
        <v>9.638646847770367</v>
      </c>
      <c r="D62" s="3">
        <v>8.952176249328318</v>
      </c>
      <c r="E62" s="3">
        <v>9.092002405291638</v>
      </c>
      <c r="F62" s="3">
        <v>8.391915641476288</v>
      </c>
      <c r="G62" s="3">
        <v>8.715319662243672</v>
      </c>
      <c r="H62" s="3">
        <v>8.32298136645963</v>
      </c>
      <c r="I62" s="3">
        <v>10.182599355531687</v>
      </c>
      <c r="J62" s="3">
        <v>7.192622950819668</v>
      </c>
      <c r="K62" s="3">
        <v>13.233782915863827</v>
      </c>
      <c r="L62" s="3">
        <v>8.904918032786888</v>
      </c>
      <c r="M62" s="3">
        <v>8.946384039900245</v>
      </c>
      <c r="N62" s="3">
        <v>6.872246696035248</v>
      </c>
      <c r="O62" s="3">
        <v>8.137724550898199</v>
      </c>
      <c r="Q62" s="3">
        <f t="shared" si="0"/>
        <v>8.967947747261974</v>
      </c>
    </row>
    <row r="63" spans="3:17" ht="12.75">
      <c r="C63" s="3">
        <v>9.369554074833431</v>
      </c>
      <c r="D63" s="3">
        <v>8.490059108006452</v>
      </c>
      <c r="E63" s="3">
        <v>8.334335538184007</v>
      </c>
      <c r="F63" s="3">
        <v>7.715289982425311</v>
      </c>
      <c r="G63" s="3">
        <v>8.70325693606754</v>
      </c>
      <c r="H63" s="3">
        <v>7.644927536231883</v>
      </c>
      <c r="I63" s="3">
        <v>8.380773361976367</v>
      </c>
      <c r="J63" s="3">
        <v>6.434426229508205</v>
      </c>
      <c r="K63" s="3">
        <v>7.260757867694281</v>
      </c>
      <c r="L63" s="3">
        <v>8.08524590163934</v>
      </c>
      <c r="M63" s="3">
        <v>8.447630922693278</v>
      </c>
      <c r="N63" s="3">
        <v>6.725403817914845</v>
      </c>
      <c r="O63" s="3">
        <v>7.1736526946107695</v>
      </c>
      <c r="Q63" s="3">
        <f t="shared" si="0"/>
        <v>7.905024151675824</v>
      </c>
    </row>
    <row r="64" spans="3:17" ht="12.75">
      <c r="C64" s="3">
        <v>8.45207585853409</v>
      </c>
      <c r="D64" s="3">
        <v>8.328855454056978</v>
      </c>
      <c r="E64" s="3">
        <v>7.973541791942267</v>
      </c>
      <c r="F64" s="3">
        <v>5.896309314586986</v>
      </c>
      <c r="G64" s="3">
        <v>7.84680337756334</v>
      </c>
      <c r="H64" s="3">
        <v>6.6821946169772275</v>
      </c>
      <c r="I64" s="3">
        <v>7.873254564983888</v>
      </c>
      <c r="J64" s="3">
        <v>6.408811475409848</v>
      </c>
      <c r="K64" s="3">
        <v>7.1868978805395045</v>
      </c>
      <c r="L64" s="3">
        <v>6.754098360655739</v>
      </c>
      <c r="M64" s="3">
        <v>7.387780548628399</v>
      </c>
      <c r="N64" s="3">
        <v>6.51982378854629</v>
      </c>
      <c r="O64" s="3">
        <v>6.508982035928149</v>
      </c>
      <c r="Q64" s="3">
        <f t="shared" si="0"/>
        <v>7.216879159104055</v>
      </c>
    </row>
    <row r="65" spans="3:17" ht="12.75">
      <c r="C65" s="3">
        <v>6.527421834956449</v>
      </c>
      <c r="D65" s="3">
        <v>7.017732401934445</v>
      </c>
      <c r="E65" s="3">
        <v>7.793144918821419</v>
      </c>
      <c r="F65" s="3">
        <v>5.834797891036905</v>
      </c>
      <c r="G65" s="3">
        <v>6.869722557297948</v>
      </c>
      <c r="H65" s="3">
        <v>6.449275362318829</v>
      </c>
      <c r="I65" s="3">
        <v>7.516111707841034</v>
      </c>
      <c r="J65" s="3">
        <v>6.331967213114751</v>
      </c>
      <c r="K65" s="3">
        <v>6.644187540141301</v>
      </c>
      <c r="L65" s="3">
        <v>6.432786885245902</v>
      </c>
      <c r="M65" s="3">
        <v>6.938902743142151</v>
      </c>
      <c r="N65" s="3">
        <v>6.402349486049957</v>
      </c>
      <c r="O65" s="3">
        <v>6.407185628742525</v>
      </c>
      <c r="Q65" s="3">
        <f t="shared" si="0"/>
        <v>6.705045090049509</v>
      </c>
    </row>
    <row r="66" spans="3:17" ht="12.75">
      <c r="C66" s="3">
        <v>5.674013326499207</v>
      </c>
      <c r="D66" s="3">
        <v>6.254701773240189</v>
      </c>
      <c r="E66" s="3">
        <v>7.143716175586292</v>
      </c>
      <c r="F66" s="3">
        <v>5.2811950790861175</v>
      </c>
      <c r="G66" s="3">
        <v>5.591073582629676</v>
      </c>
      <c r="H66" s="3">
        <v>6.050724637681171</v>
      </c>
      <c r="I66" s="3">
        <v>7.172395273899028</v>
      </c>
      <c r="J66" s="3">
        <v>6.229508196721312</v>
      </c>
      <c r="K66" s="3">
        <v>5.36287732819525</v>
      </c>
      <c r="L66" s="3">
        <v>5.252459016393459</v>
      </c>
      <c r="M66" s="3">
        <v>4.563591022443887</v>
      </c>
      <c r="N66" s="3">
        <v>6.372980910425847</v>
      </c>
      <c r="O66" s="3">
        <v>6.107784431137702</v>
      </c>
      <c r="Q66" s="3">
        <f t="shared" si="0"/>
        <v>5.927463134918396</v>
      </c>
    </row>
    <row r="67" spans="3:17" ht="12.75">
      <c r="C67" s="3">
        <v>5.397232188621221</v>
      </c>
      <c r="D67" s="3">
        <v>5.889306824288013</v>
      </c>
      <c r="E67" s="3">
        <v>4.906794948887555</v>
      </c>
      <c r="F67" s="3">
        <v>5.114235500878738</v>
      </c>
      <c r="G67" s="3">
        <v>5.512665862484916</v>
      </c>
      <c r="H67" s="3">
        <v>5.512422360248436</v>
      </c>
      <c r="I67" s="3">
        <v>6.643394199785176</v>
      </c>
      <c r="J67" s="3">
        <v>6.152663934426229</v>
      </c>
      <c r="K67" s="3">
        <v>4.15542710340398</v>
      </c>
      <c r="L67" s="3">
        <v>5.245901639344268</v>
      </c>
      <c r="M67" s="3">
        <v>4.395261845386543</v>
      </c>
      <c r="N67" s="3">
        <v>6.3436123348017475</v>
      </c>
      <c r="O67" s="3">
        <v>5.892215568862277</v>
      </c>
      <c r="Q67" s="3">
        <f t="shared" si="0"/>
        <v>5.4739334085707</v>
      </c>
    </row>
    <row r="68" spans="3:17" ht="12.75">
      <c r="C68" s="3">
        <v>4.684777037416694</v>
      </c>
      <c r="D68" s="3">
        <v>4.427727028479296</v>
      </c>
      <c r="E68" s="3">
        <v>3.7522549609140015</v>
      </c>
      <c r="F68" s="3">
        <v>4.7188049209138825</v>
      </c>
      <c r="G68" s="3">
        <v>5.48250904704463</v>
      </c>
      <c r="H68" s="3">
        <v>5.258799171842654</v>
      </c>
      <c r="I68" s="3">
        <v>6.109022556390983</v>
      </c>
      <c r="J68" s="3">
        <v>5.737704918032776</v>
      </c>
      <c r="K68" s="3">
        <v>3.9242132305716115</v>
      </c>
      <c r="L68" s="3">
        <v>5.180327868852466</v>
      </c>
      <c r="M68" s="3">
        <v>4.332917705735667</v>
      </c>
      <c r="N68" s="3">
        <v>6.1086637298090665</v>
      </c>
      <c r="O68" s="3">
        <v>5.700598802395206</v>
      </c>
      <c r="Q68" s="3">
        <f t="shared" si="0"/>
        <v>5.0321785367999174</v>
      </c>
    </row>
    <row r="69" spans="3:17" ht="12.75">
      <c r="C69" s="3">
        <v>4.438749359302932</v>
      </c>
      <c r="D69" s="3">
        <v>4.277270284793126</v>
      </c>
      <c r="E69" s="3">
        <v>3.716175586289822</v>
      </c>
      <c r="F69" s="3">
        <v>4.648506151142357</v>
      </c>
      <c r="G69" s="3">
        <v>5.174909529553673</v>
      </c>
      <c r="H69" s="3">
        <v>5</v>
      </c>
      <c r="I69" s="3">
        <v>5.754564983888287</v>
      </c>
      <c r="J69" s="3">
        <v>5.122950819672132</v>
      </c>
      <c r="K69" s="3">
        <v>2.4052665382145153</v>
      </c>
      <c r="L69" s="3">
        <v>4.918032786885242</v>
      </c>
      <c r="M69" s="3">
        <v>4.239401496259362</v>
      </c>
      <c r="N69" s="3">
        <v>6.079295154185033</v>
      </c>
      <c r="O69" s="3">
        <v>5.640718562874262</v>
      </c>
      <c r="Q69" s="3">
        <f t="shared" si="0"/>
        <v>4.724295481004672</v>
      </c>
    </row>
    <row r="70" spans="3:17" ht="12.75">
      <c r="C70" s="3">
        <v>3.705791901588924</v>
      </c>
      <c r="D70" s="3">
        <v>3.7291778613648567</v>
      </c>
      <c r="E70" s="3">
        <v>3.5718580877931467</v>
      </c>
      <c r="F70" s="3">
        <v>4.481546572934974</v>
      </c>
      <c r="G70" s="3">
        <v>4.143546441495779</v>
      </c>
      <c r="H70" s="3">
        <v>4.518633540372676</v>
      </c>
      <c r="I70" s="3">
        <v>3.7647690655209516</v>
      </c>
      <c r="J70" s="3">
        <v>4.948770491803273</v>
      </c>
      <c r="K70" s="3">
        <v>2.3474630700064267</v>
      </c>
      <c r="L70" s="3">
        <v>4.406557377049182</v>
      </c>
      <c r="M70" s="3">
        <v>4.102244389027433</v>
      </c>
      <c r="N70" s="3">
        <v>5.403817914831116</v>
      </c>
      <c r="O70" s="3">
        <v>5.41317365269461</v>
      </c>
      <c r="Q70" s="3">
        <f t="shared" si="0"/>
        <v>4.195180797421796</v>
      </c>
    </row>
    <row r="71" spans="3:17" ht="12.75">
      <c r="C71" s="3">
        <v>3.3188108662224565</v>
      </c>
      <c r="D71" s="3">
        <v>3.632455668995158</v>
      </c>
      <c r="E71" s="3">
        <v>3.5357787131689733</v>
      </c>
      <c r="F71" s="3">
        <v>4.270650263620382</v>
      </c>
      <c r="G71" s="3">
        <v>3.8962605548854015</v>
      </c>
      <c r="H71" s="3">
        <v>4.130434782608695</v>
      </c>
      <c r="I71" s="3">
        <v>3.3592910848549877</v>
      </c>
      <c r="J71" s="3">
        <v>4.667008196721319</v>
      </c>
      <c r="K71" s="3">
        <v>2.347463070006423</v>
      </c>
      <c r="L71" s="3">
        <v>4.131147540983605</v>
      </c>
      <c r="M71" s="3">
        <v>3.6783042394014984</v>
      </c>
      <c r="N71" s="3">
        <v>5.286343612334804</v>
      </c>
      <c r="O71" s="3">
        <v>4.8742514970059965</v>
      </c>
      <c r="Q71" s="3">
        <f t="shared" si="0"/>
        <v>3.932938468523823</v>
      </c>
    </row>
    <row r="72" spans="3:17" ht="12.75">
      <c r="C72" s="3">
        <v>3.1804202972834474</v>
      </c>
      <c r="D72" s="3">
        <v>3.621708758731863</v>
      </c>
      <c r="E72" s="3">
        <v>3.2110643415514204</v>
      </c>
      <c r="F72" s="3">
        <v>4.1915641476274175</v>
      </c>
      <c r="G72" s="3">
        <v>3.6489746682750317</v>
      </c>
      <c r="H72" s="3">
        <v>4.068322981366462</v>
      </c>
      <c r="I72" s="3">
        <v>2.781954887218049</v>
      </c>
      <c r="J72" s="3">
        <v>4.13422131147541</v>
      </c>
      <c r="K72" s="3">
        <v>1.9107257546563905</v>
      </c>
      <c r="L72" s="3">
        <v>3.973770491803279</v>
      </c>
      <c r="M72" s="3">
        <v>3.110972568578555</v>
      </c>
      <c r="N72" s="3">
        <v>4.46402349486052</v>
      </c>
      <c r="O72" s="3">
        <v>4.742514970059878</v>
      </c>
      <c r="Q72" s="3">
        <f t="shared" si="0"/>
        <v>3.6184798979605945</v>
      </c>
    </row>
    <row r="73" spans="3:17" ht="12.75">
      <c r="C73" s="3">
        <v>3.0907227063044616</v>
      </c>
      <c r="D73" s="3">
        <v>3.2455668995163887</v>
      </c>
      <c r="E73" s="3">
        <v>3.1629585087191856</v>
      </c>
      <c r="F73" s="3">
        <v>3.927943760984185</v>
      </c>
      <c r="G73" s="3">
        <v>3.510253317249706</v>
      </c>
      <c r="H73" s="3">
        <v>3.8819875776397534</v>
      </c>
      <c r="I73" s="3">
        <v>2.3039742212674668</v>
      </c>
      <c r="J73" s="3">
        <v>4.021516393442624</v>
      </c>
      <c r="K73" s="3">
        <v>1.17854849068722</v>
      </c>
      <c r="L73" s="3">
        <v>3.2918032786885245</v>
      </c>
      <c r="M73" s="3">
        <v>2.9426433915211945</v>
      </c>
      <c r="N73" s="3">
        <v>3.994126284875165</v>
      </c>
      <c r="O73" s="3">
        <v>4.550898203592819</v>
      </c>
      <c r="Q73" s="3">
        <f t="shared" si="0"/>
        <v>3.315611002652977</v>
      </c>
    </row>
    <row r="74" spans="3:17" ht="12.75">
      <c r="C74" s="3">
        <v>2.6729882111737577</v>
      </c>
      <c r="D74" s="3">
        <v>2.6652337452982238</v>
      </c>
      <c r="E74" s="3">
        <v>2.982561635598316</v>
      </c>
      <c r="F74" s="3">
        <v>3.365553602811951</v>
      </c>
      <c r="G74" s="3">
        <v>3.0518697225573064</v>
      </c>
      <c r="H74" s="3">
        <v>3.493788819875782</v>
      </c>
      <c r="I74" s="3">
        <v>1.898496240601503</v>
      </c>
      <c r="J74" s="3">
        <v>3.4989754098360635</v>
      </c>
      <c r="K74" s="3">
        <v>1.0629415542710206</v>
      </c>
      <c r="L74" s="3">
        <v>3.245901639344254</v>
      </c>
      <c r="M74" s="3">
        <v>2.6184538653366545</v>
      </c>
      <c r="N74" s="3">
        <v>3.2892804698972076</v>
      </c>
      <c r="O74" s="3">
        <v>3.437125748503</v>
      </c>
      <c r="Q74" s="3">
        <f t="shared" si="0"/>
        <v>2.86793620500808</v>
      </c>
    </row>
    <row r="75" spans="3:17" ht="12.75">
      <c r="C75" s="3">
        <v>2.5525371604305516</v>
      </c>
      <c r="D75" s="3">
        <v>2.4825362708221466</v>
      </c>
      <c r="E75" s="3">
        <v>2.8141912206855153</v>
      </c>
      <c r="F75" s="3">
        <v>3.19859402460456</v>
      </c>
      <c r="G75" s="3">
        <v>2.919179734620016</v>
      </c>
      <c r="H75" s="3">
        <v>3.1469979296066257</v>
      </c>
      <c r="I75" s="3">
        <v>1.8421052631578947</v>
      </c>
      <c r="J75" s="3">
        <v>3.360655737704919</v>
      </c>
      <c r="K75" s="3">
        <v>0.9987154784842716</v>
      </c>
      <c r="L75" s="3">
        <v>2.8196721311475272</v>
      </c>
      <c r="M75" s="3">
        <v>2.1134663341645874</v>
      </c>
      <c r="N75" s="3">
        <v>3.083700440528638</v>
      </c>
      <c r="O75" s="3">
        <v>2.9461077844311383</v>
      </c>
      <c r="Q75" s="3">
        <f t="shared" si="0"/>
        <v>2.636804577722184</v>
      </c>
    </row>
    <row r="76" spans="3:17" ht="12.75">
      <c r="C76" s="3">
        <v>2.129677088672466</v>
      </c>
      <c r="D76" s="3">
        <v>2.2783449758194525</v>
      </c>
      <c r="E76" s="3">
        <v>2.573662056524353</v>
      </c>
      <c r="F76" s="3">
        <v>2.978910369068541</v>
      </c>
      <c r="G76" s="3">
        <v>2.4547647768395664</v>
      </c>
      <c r="H76" s="3">
        <v>2.74844720496894</v>
      </c>
      <c r="I76" s="3">
        <v>1.173469387755091</v>
      </c>
      <c r="J76" s="3">
        <v>3.0891393442622928</v>
      </c>
      <c r="K76" s="3">
        <v>0.8188824662813232</v>
      </c>
      <c r="L76" s="3">
        <v>2.6163934426229503</v>
      </c>
      <c r="M76" s="3">
        <v>1.776807980049874</v>
      </c>
      <c r="N76" s="3">
        <v>1.7621145374449299</v>
      </c>
      <c r="O76" s="3">
        <v>2.844311377245509</v>
      </c>
      <c r="Q76" s="3">
        <f t="shared" si="0"/>
        <v>2.2496096159657912</v>
      </c>
    </row>
    <row r="77" spans="3:17" ht="12.75">
      <c r="C77" s="3">
        <v>1.7939518195797</v>
      </c>
      <c r="D77" s="3">
        <v>2.020419129500283</v>
      </c>
      <c r="E77" s="3">
        <v>2.1767889356584487</v>
      </c>
      <c r="F77" s="3">
        <v>2.6625659050966597</v>
      </c>
      <c r="G77" s="3">
        <v>2.3341375150784067</v>
      </c>
      <c r="H77" s="3">
        <v>2.64492753623189</v>
      </c>
      <c r="I77" s="3">
        <v>0.7948442534908695</v>
      </c>
      <c r="J77" s="3">
        <v>2.740778688524591</v>
      </c>
      <c r="K77" s="3">
        <v>0.6197816313423345</v>
      </c>
      <c r="L77" s="3">
        <v>1.8950819672131303</v>
      </c>
      <c r="M77" s="3">
        <v>1.5897755610972553</v>
      </c>
      <c r="N77" s="3">
        <v>1.1747430249632913</v>
      </c>
      <c r="O77" s="3">
        <v>1.3652694610778298</v>
      </c>
      <c r="Q77" s="3">
        <f t="shared" si="0"/>
        <v>1.8317742637580532</v>
      </c>
    </row>
    <row r="78" spans="3:17" ht="12.75">
      <c r="C78" s="3">
        <v>1.4710404920553657</v>
      </c>
      <c r="D78" s="3">
        <v>1.8914562063406777</v>
      </c>
      <c r="E78" s="3">
        <v>1.371016235718571</v>
      </c>
      <c r="F78" s="3">
        <v>2.2671353251318322</v>
      </c>
      <c r="G78" s="3">
        <v>1.2605548854041015</v>
      </c>
      <c r="H78" s="3">
        <v>2.318840579710146</v>
      </c>
      <c r="I78" s="3">
        <v>0.510204081632653</v>
      </c>
      <c r="J78" s="3">
        <v>2.5256147540983704</v>
      </c>
      <c r="K78" s="3">
        <v>0.5491329479768723</v>
      </c>
      <c r="L78" s="3">
        <v>1.475409836065566</v>
      </c>
      <c r="M78" s="3">
        <v>1.5586034912718205</v>
      </c>
      <c r="N78" s="3">
        <v>1.17474302496329</v>
      </c>
      <c r="O78" s="3">
        <v>0.814371257485027</v>
      </c>
      <c r="Q78" s="3">
        <f t="shared" si="0"/>
        <v>1.4760094706041766</v>
      </c>
    </row>
    <row r="79" spans="3:17" ht="12.75">
      <c r="C79" s="3">
        <v>1.0712455151204665</v>
      </c>
      <c r="D79" s="3">
        <v>1.7839871037076733</v>
      </c>
      <c r="E79" s="3">
        <v>1.3229104028863499</v>
      </c>
      <c r="F79" s="3">
        <v>2.0913884007029857</v>
      </c>
      <c r="G79" s="3">
        <v>0.506634499396867</v>
      </c>
      <c r="H79" s="3">
        <v>1.3198757763975237</v>
      </c>
      <c r="I79" s="3">
        <v>0.17185821697099923</v>
      </c>
      <c r="J79" s="3">
        <v>1.4446721311475406</v>
      </c>
      <c r="K79" s="3">
        <v>0.3500321130378836</v>
      </c>
      <c r="L79" s="3">
        <v>1.2983606557377048</v>
      </c>
      <c r="M79" s="3">
        <v>1.3715710723192023</v>
      </c>
      <c r="N79" s="3">
        <v>0.7342143906020562</v>
      </c>
      <c r="O79" s="3">
        <v>0.1497005988023954</v>
      </c>
      <c r="Q79" s="3">
        <f t="shared" si="0"/>
        <v>1.0474192982176656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112111"/>
  <dimension ref="A1:AG60"/>
  <sheetViews>
    <sheetView workbookViewId="0" topLeftCell="A1">
      <selection activeCell="U6" sqref="U6:U26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21</v>
      </c>
    </row>
    <row r="3" ht="12.75" customHeight="1">
      <c r="V3">
        <f>SUM(U6:U33)</f>
        <v>80.2</v>
      </c>
    </row>
    <row r="4" spans="1:24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20</v>
      </c>
      <c r="Q4">
        <v>33.3</v>
      </c>
      <c r="T4" t="s">
        <v>3</v>
      </c>
      <c r="V4" t="s">
        <v>6</v>
      </c>
      <c r="W4" s="2" t="s">
        <v>7</v>
      </c>
      <c r="X4" t="s">
        <v>8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1.2</v>
      </c>
      <c r="G5">
        <f aca="true" t="shared" si="2" ref="G5:G52">G4+F4</f>
        <v>0</v>
      </c>
      <c r="I5">
        <f t="shared" si="1"/>
        <v>1.1999999999301507</v>
      </c>
      <c r="L5" s="2">
        <v>95</v>
      </c>
      <c r="M5">
        <v>6</v>
      </c>
      <c r="N5">
        <v>6</v>
      </c>
      <c r="O5">
        <v>1</v>
      </c>
      <c r="P5" t="s">
        <v>21</v>
      </c>
      <c r="Q5">
        <v>34.5</v>
      </c>
      <c r="R5">
        <f aca="true" t="shared" si="3" ref="R5:R52">Q5-Q4</f>
        <v>1.2000000000000028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1</v>
      </c>
      <c r="G6">
        <f t="shared" si="2"/>
        <v>1.2</v>
      </c>
      <c r="I6">
        <f t="shared" si="1"/>
        <v>2.0000000000582077</v>
      </c>
      <c r="L6" s="2">
        <v>95</v>
      </c>
      <c r="M6">
        <v>6</v>
      </c>
      <c r="N6">
        <v>6</v>
      </c>
      <c r="O6">
        <v>2</v>
      </c>
      <c r="P6" t="s">
        <v>22</v>
      </c>
      <c r="Q6">
        <v>35.5</v>
      </c>
      <c r="R6">
        <f t="shared" si="3"/>
        <v>1</v>
      </c>
      <c r="T6">
        <v>1</v>
      </c>
      <c r="U6">
        <v>1.2</v>
      </c>
      <c r="V6" s="3">
        <f aca="true" t="shared" si="4" ref="V6:V26">U6/V$3*100</f>
        <v>1.4962593516209477</v>
      </c>
      <c r="W6" s="2">
        <f aca="true" t="shared" si="5" ref="W6:W26">W5+V6</f>
        <v>1.4962593516209477</v>
      </c>
      <c r="X6">
        <v>1</v>
      </c>
      <c r="Y6">
        <v>0</v>
      </c>
      <c r="Z6">
        <f aca="true" t="shared" si="6" ref="Z6:Z25">X6*V$2/V$1</f>
        <v>1.05</v>
      </c>
      <c r="AA6">
        <f aca="true" t="shared" si="7" ref="AA6:AA25">MATCH(Z6,T$5:T$32,1)</f>
        <v>2</v>
      </c>
      <c r="AB6">
        <f aca="true" ca="1" t="shared" si="8" ref="AB6:AB25">OFFSET(T$4,AA6,0)</f>
        <v>1</v>
      </c>
      <c r="AC6">
        <f aca="true" ca="1" t="shared" si="9" ref="AC6:AC25">OFFSET(T$4,AA6+1,0)</f>
        <v>2</v>
      </c>
      <c r="AD6" s="3">
        <f aca="true" ca="1" t="shared" si="10" ref="AD6:AD25">OFFSET(T$4,AA6,3)</f>
        <v>1.4962593516209477</v>
      </c>
      <c r="AE6" s="3">
        <f aca="true" ca="1" t="shared" si="11" ref="AE6:AE25">OFFSET(T$4,AA6+1,3)</f>
        <v>2.743142144638404</v>
      </c>
      <c r="AF6" s="3">
        <f aca="true" t="shared" si="12" ref="AF6:AF25">(Z6-AB6)/(AC6-AB6)*(AE6-AD6)+AD6</f>
        <v>1.5586034912718205</v>
      </c>
      <c r="AG6" s="3">
        <f aca="true" t="shared" si="13" ref="AG6:AG25">AF6-AF5</f>
        <v>1.5586034912718205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1.5</v>
      </c>
      <c r="G7">
        <f t="shared" si="2"/>
        <v>2.2</v>
      </c>
      <c r="I7">
        <f t="shared" si="1"/>
        <v>4.5</v>
      </c>
      <c r="L7" s="2">
        <v>95</v>
      </c>
      <c r="M7">
        <v>6</v>
      </c>
      <c r="N7">
        <v>6</v>
      </c>
      <c r="O7">
        <v>3</v>
      </c>
      <c r="P7" t="s">
        <v>23</v>
      </c>
      <c r="Q7">
        <v>37</v>
      </c>
      <c r="R7">
        <f t="shared" si="3"/>
        <v>1.5</v>
      </c>
      <c r="T7">
        <v>2</v>
      </c>
      <c r="U7">
        <v>1</v>
      </c>
      <c r="V7" s="3">
        <f t="shared" si="4"/>
        <v>1.2468827930174562</v>
      </c>
      <c r="W7" s="2">
        <f t="shared" si="5"/>
        <v>2.743142144638404</v>
      </c>
      <c r="X7">
        <v>2</v>
      </c>
      <c r="Y7">
        <f aca="true" t="shared" si="14" ref="Y7:Y25">Z6</f>
        <v>1.05</v>
      </c>
      <c r="Z7">
        <f t="shared" si="6"/>
        <v>2.1</v>
      </c>
      <c r="AA7">
        <f t="shared" si="7"/>
        <v>3</v>
      </c>
      <c r="AB7">
        <f ca="1" t="shared" si="8"/>
        <v>2</v>
      </c>
      <c r="AC7">
        <f ca="1" t="shared" si="9"/>
        <v>3</v>
      </c>
      <c r="AD7" s="3">
        <f ca="1" t="shared" si="10"/>
        <v>2.743142144638404</v>
      </c>
      <c r="AE7" s="3">
        <f ca="1" t="shared" si="11"/>
        <v>4.613466334164588</v>
      </c>
      <c r="AF7" s="3">
        <f t="shared" si="12"/>
        <v>2.930174563591023</v>
      </c>
      <c r="AG7" s="3">
        <f t="shared" si="13"/>
        <v>1.3715710723192023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2.3</v>
      </c>
      <c r="G8">
        <f t="shared" si="2"/>
        <v>3.7</v>
      </c>
      <c r="I8">
        <f t="shared" si="1"/>
        <v>9.199999999866122</v>
      </c>
      <c r="L8" s="2">
        <v>95</v>
      </c>
      <c r="M8">
        <v>6</v>
      </c>
      <c r="N8">
        <v>6</v>
      </c>
      <c r="O8">
        <v>4</v>
      </c>
      <c r="P8" t="s">
        <v>24</v>
      </c>
      <c r="Q8">
        <v>39.3</v>
      </c>
      <c r="R8">
        <f t="shared" si="3"/>
        <v>2.299999999999997</v>
      </c>
      <c r="T8">
        <v>3</v>
      </c>
      <c r="U8">
        <v>1.5</v>
      </c>
      <c r="V8" s="3">
        <f t="shared" si="4"/>
        <v>1.8703241895261846</v>
      </c>
      <c r="W8" s="2">
        <f t="shared" si="5"/>
        <v>4.613466334164588</v>
      </c>
      <c r="X8">
        <v>3</v>
      </c>
      <c r="Y8">
        <f t="shared" si="14"/>
        <v>2.1</v>
      </c>
      <c r="Z8">
        <f t="shared" si="6"/>
        <v>3.15</v>
      </c>
      <c r="AA8">
        <f t="shared" si="7"/>
        <v>4</v>
      </c>
      <c r="AB8">
        <f ca="1" t="shared" si="8"/>
        <v>3</v>
      </c>
      <c r="AC8">
        <f ca="1" t="shared" si="9"/>
        <v>4</v>
      </c>
      <c r="AD8" s="3">
        <f ca="1" t="shared" si="10"/>
        <v>4.613466334164588</v>
      </c>
      <c r="AE8" s="3">
        <f ca="1" t="shared" si="11"/>
        <v>7.481296758104738</v>
      </c>
      <c r="AF8" s="3">
        <f t="shared" si="12"/>
        <v>5.04364089775561</v>
      </c>
      <c r="AG8" s="3">
        <f t="shared" si="13"/>
        <v>2.1134663341645874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2.7</v>
      </c>
      <c r="G9">
        <f t="shared" si="2"/>
        <v>6</v>
      </c>
      <c r="I9">
        <f t="shared" si="1"/>
        <v>13.500000000157163</v>
      </c>
      <c r="L9" s="2">
        <v>95</v>
      </c>
      <c r="M9">
        <v>6</v>
      </c>
      <c r="N9">
        <v>6</v>
      </c>
      <c r="O9">
        <v>5</v>
      </c>
      <c r="P9" t="s">
        <v>25</v>
      </c>
      <c r="Q9">
        <v>42</v>
      </c>
      <c r="R9">
        <f t="shared" si="3"/>
        <v>2.700000000000003</v>
      </c>
      <c r="T9">
        <v>4</v>
      </c>
      <c r="U9">
        <v>2.3</v>
      </c>
      <c r="V9" s="3">
        <f t="shared" si="4"/>
        <v>2.8678304239401493</v>
      </c>
      <c r="W9" s="2">
        <f t="shared" si="5"/>
        <v>7.481296758104738</v>
      </c>
      <c r="X9">
        <v>4</v>
      </c>
      <c r="Y9">
        <f t="shared" si="14"/>
        <v>3.15</v>
      </c>
      <c r="Z9">
        <f t="shared" si="6"/>
        <v>4.2</v>
      </c>
      <c r="AA9">
        <f t="shared" si="7"/>
        <v>5</v>
      </c>
      <c r="AB9">
        <f ca="1" t="shared" si="8"/>
        <v>4</v>
      </c>
      <c r="AC9">
        <f ca="1" t="shared" si="9"/>
        <v>5</v>
      </c>
      <c r="AD9" s="3">
        <f ca="1" t="shared" si="10"/>
        <v>7.481296758104738</v>
      </c>
      <c r="AE9" s="3">
        <f ca="1" t="shared" si="11"/>
        <v>10.84788029925187</v>
      </c>
      <c r="AF9" s="3">
        <f t="shared" si="12"/>
        <v>8.154613466334165</v>
      </c>
      <c r="AG9" s="3">
        <f t="shared" si="13"/>
        <v>3.110972568578555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0.7999999999999972</v>
      </c>
      <c r="G10">
        <f t="shared" si="2"/>
        <v>8.7</v>
      </c>
      <c r="I10">
        <f t="shared" si="1"/>
        <v>4.799999999999983</v>
      </c>
      <c r="L10" s="2">
        <v>95</v>
      </c>
      <c r="M10">
        <v>6</v>
      </c>
      <c r="N10">
        <v>6</v>
      </c>
      <c r="O10">
        <v>6</v>
      </c>
      <c r="P10" t="s">
        <v>26</v>
      </c>
      <c r="Q10">
        <v>42.8</v>
      </c>
      <c r="R10">
        <f t="shared" si="3"/>
        <v>0.7999999999999972</v>
      </c>
      <c r="T10">
        <v>5</v>
      </c>
      <c r="U10">
        <v>2.7</v>
      </c>
      <c r="V10" s="3">
        <f t="shared" si="4"/>
        <v>3.366583541147132</v>
      </c>
      <c r="W10" s="2">
        <f t="shared" si="5"/>
        <v>10.84788029925187</v>
      </c>
      <c r="X10">
        <v>5</v>
      </c>
      <c r="Y10">
        <f t="shared" si="14"/>
        <v>4.2</v>
      </c>
      <c r="Z10">
        <f t="shared" si="6"/>
        <v>5.25</v>
      </c>
      <c r="AA10">
        <f t="shared" si="7"/>
        <v>6</v>
      </c>
      <c r="AB10">
        <f ca="1" t="shared" si="8"/>
        <v>5</v>
      </c>
      <c r="AC10">
        <f ca="1" t="shared" si="9"/>
        <v>6</v>
      </c>
      <c r="AD10" s="3">
        <f ca="1" t="shared" si="10"/>
        <v>10.84788029925187</v>
      </c>
      <c r="AE10" s="3">
        <f ca="1" t="shared" si="11"/>
        <v>11.845386533665831</v>
      </c>
      <c r="AF10" s="3">
        <f t="shared" si="12"/>
        <v>11.09725685785536</v>
      </c>
      <c r="AG10" s="3">
        <f t="shared" si="13"/>
        <v>2.9426433915211945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5</v>
      </c>
      <c r="G11">
        <f t="shared" si="2"/>
        <v>9.499999999999996</v>
      </c>
      <c r="I11">
        <f t="shared" si="1"/>
        <v>34.99999999970896</v>
      </c>
      <c r="L11" s="2">
        <v>95</v>
      </c>
      <c r="M11">
        <v>6</v>
      </c>
      <c r="N11">
        <v>6</v>
      </c>
      <c r="O11">
        <v>7</v>
      </c>
      <c r="P11" t="s">
        <v>27</v>
      </c>
      <c r="Q11">
        <v>47.8</v>
      </c>
      <c r="R11">
        <f t="shared" si="3"/>
        <v>5</v>
      </c>
      <c r="T11">
        <v>6</v>
      </c>
      <c r="U11">
        <v>0.7999999999999972</v>
      </c>
      <c r="V11" s="3">
        <f t="shared" si="4"/>
        <v>0.9975062344139616</v>
      </c>
      <c r="W11" s="2">
        <f t="shared" si="5"/>
        <v>11.845386533665831</v>
      </c>
      <c r="X11">
        <v>6</v>
      </c>
      <c r="Y11">
        <f t="shared" si="14"/>
        <v>5.25</v>
      </c>
      <c r="Z11">
        <f t="shared" si="6"/>
        <v>6.3</v>
      </c>
      <c r="AA11">
        <f t="shared" si="7"/>
        <v>7</v>
      </c>
      <c r="AB11">
        <f ca="1" t="shared" si="8"/>
        <v>6</v>
      </c>
      <c r="AC11">
        <f ca="1" t="shared" si="9"/>
        <v>7</v>
      </c>
      <c r="AD11" s="3">
        <f ca="1" t="shared" si="10"/>
        <v>11.845386533665831</v>
      </c>
      <c r="AE11" s="3">
        <f ca="1" t="shared" si="11"/>
        <v>18.079800498753112</v>
      </c>
      <c r="AF11" s="3">
        <f t="shared" si="12"/>
        <v>13.715710723192014</v>
      </c>
      <c r="AG11" s="3">
        <f t="shared" si="13"/>
        <v>2.6184538653366545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10.5</v>
      </c>
      <c r="G12">
        <f t="shared" si="2"/>
        <v>14.499999999999996</v>
      </c>
      <c r="I12">
        <f t="shared" si="1"/>
        <v>84.00000000061118</v>
      </c>
      <c r="L12" s="2">
        <v>95</v>
      </c>
      <c r="M12">
        <v>6</v>
      </c>
      <c r="N12">
        <v>6</v>
      </c>
      <c r="O12">
        <v>8</v>
      </c>
      <c r="P12" t="s">
        <v>28</v>
      </c>
      <c r="Q12">
        <v>58.3</v>
      </c>
      <c r="R12">
        <f t="shared" si="3"/>
        <v>10.5</v>
      </c>
      <c r="T12">
        <v>7</v>
      </c>
      <c r="U12">
        <v>5</v>
      </c>
      <c r="V12" s="3">
        <f t="shared" si="4"/>
        <v>6.234413965087281</v>
      </c>
      <c r="W12" s="2">
        <f t="shared" si="5"/>
        <v>18.079800498753112</v>
      </c>
      <c r="X12">
        <v>7</v>
      </c>
      <c r="Y12">
        <f t="shared" si="14"/>
        <v>6.3</v>
      </c>
      <c r="Z12">
        <f t="shared" si="6"/>
        <v>7.35</v>
      </c>
      <c r="AA12">
        <f t="shared" si="7"/>
        <v>8</v>
      </c>
      <c r="AB12">
        <f ca="1" t="shared" si="8"/>
        <v>7</v>
      </c>
      <c r="AC12">
        <f ca="1" t="shared" si="9"/>
        <v>8</v>
      </c>
      <c r="AD12" s="3">
        <f ca="1" t="shared" si="10"/>
        <v>18.079800498753112</v>
      </c>
      <c r="AE12" s="3">
        <f ca="1" t="shared" si="11"/>
        <v>31.172069825436402</v>
      </c>
      <c r="AF12" s="3">
        <f t="shared" si="12"/>
        <v>22.66209476309226</v>
      </c>
      <c r="AG12" s="3">
        <f t="shared" si="13"/>
        <v>8.946384039900245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10.2</v>
      </c>
      <c r="G13">
        <f t="shared" si="2"/>
        <v>24.999999999999996</v>
      </c>
      <c r="I13">
        <f t="shared" si="1"/>
        <v>91.8</v>
      </c>
      <c r="L13" s="2">
        <v>95</v>
      </c>
      <c r="M13">
        <v>6</v>
      </c>
      <c r="N13">
        <v>6</v>
      </c>
      <c r="O13">
        <v>9</v>
      </c>
      <c r="P13" t="s">
        <v>29</v>
      </c>
      <c r="Q13">
        <v>68.5</v>
      </c>
      <c r="R13">
        <f t="shared" si="3"/>
        <v>10.200000000000003</v>
      </c>
      <c r="T13">
        <v>8</v>
      </c>
      <c r="U13">
        <v>10.5</v>
      </c>
      <c r="V13" s="3">
        <f t="shared" si="4"/>
        <v>13.092269326683292</v>
      </c>
      <c r="W13" s="2">
        <f t="shared" si="5"/>
        <v>31.172069825436402</v>
      </c>
      <c r="X13">
        <v>8</v>
      </c>
      <c r="Y13">
        <f t="shared" si="14"/>
        <v>7.35</v>
      </c>
      <c r="Z13">
        <f t="shared" si="6"/>
        <v>8.4</v>
      </c>
      <c r="AA13">
        <f t="shared" si="7"/>
        <v>9</v>
      </c>
      <c r="AB13">
        <f ca="1" t="shared" si="8"/>
        <v>8</v>
      </c>
      <c r="AC13">
        <f ca="1" t="shared" si="9"/>
        <v>9</v>
      </c>
      <c r="AD13" s="3">
        <f ca="1" t="shared" si="10"/>
        <v>31.172069825436402</v>
      </c>
      <c r="AE13" s="3">
        <f ca="1" t="shared" si="11"/>
        <v>43.89027431421446</v>
      </c>
      <c r="AF13" s="3">
        <f t="shared" si="12"/>
        <v>36.259351620947626</v>
      </c>
      <c r="AG13" s="3">
        <f t="shared" si="13"/>
        <v>13.597256857855367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8.3</v>
      </c>
      <c r="G14">
        <f t="shared" si="2"/>
        <v>35.199999999999996</v>
      </c>
      <c r="I14">
        <f t="shared" si="1"/>
        <v>82.99999999951689</v>
      </c>
      <c r="L14" s="2">
        <v>95</v>
      </c>
      <c r="M14">
        <v>6</v>
      </c>
      <c r="N14">
        <v>6</v>
      </c>
      <c r="O14">
        <v>10</v>
      </c>
      <c r="P14" t="s">
        <v>30</v>
      </c>
      <c r="Q14">
        <v>76.8</v>
      </c>
      <c r="R14">
        <f t="shared" si="3"/>
        <v>8.299999999999997</v>
      </c>
      <c r="T14">
        <v>9</v>
      </c>
      <c r="U14">
        <v>10.2</v>
      </c>
      <c r="V14" s="3">
        <f t="shared" si="4"/>
        <v>12.718204488778055</v>
      </c>
      <c r="W14" s="2">
        <f t="shared" si="5"/>
        <v>43.89027431421446</v>
      </c>
      <c r="X14">
        <v>9</v>
      </c>
      <c r="Y14">
        <f t="shared" si="14"/>
        <v>8.4</v>
      </c>
      <c r="Z14">
        <f t="shared" si="6"/>
        <v>9.45</v>
      </c>
      <c r="AA14">
        <f t="shared" si="7"/>
        <v>10</v>
      </c>
      <c r="AB14">
        <f ca="1" t="shared" si="8"/>
        <v>9</v>
      </c>
      <c r="AC14">
        <f ca="1" t="shared" si="9"/>
        <v>10</v>
      </c>
      <c r="AD14" s="3">
        <f ca="1" t="shared" si="10"/>
        <v>43.89027431421446</v>
      </c>
      <c r="AE14" s="3">
        <f ca="1" t="shared" si="11"/>
        <v>54.23940149625935</v>
      </c>
      <c r="AF14" s="3">
        <f t="shared" si="12"/>
        <v>48.54738154613465</v>
      </c>
      <c r="AG14" s="3">
        <f t="shared" si="13"/>
        <v>12.288029925187026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2</v>
      </c>
      <c r="G15">
        <f t="shared" si="2"/>
        <v>43.5</v>
      </c>
      <c r="I15">
        <f t="shared" si="1"/>
        <v>22.000000000116415</v>
      </c>
      <c r="L15" s="2">
        <v>95</v>
      </c>
      <c r="M15">
        <v>6</v>
      </c>
      <c r="N15">
        <v>6</v>
      </c>
      <c r="O15">
        <v>11</v>
      </c>
      <c r="P15" t="s">
        <v>31</v>
      </c>
      <c r="Q15">
        <v>78.8</v>
      </c>
      <c r="R15">
        <f t="shared" si="3"/>
        <v>2</v>
      </c>
      <c r="T15">
        <v>10</v>
      </c>
      <c r="U15">
        <v>8.3</v>
      </c>
      <c r="V15" s="3">
        <f t="shared" si="4"/>
        <v>10.349127182044889</v>
      </c>
      <c r="W15" s="2">
        <f t="shared" si="5"/>
        <v>54.23940149625935</v>
      </c>
      <c r="X15">
        <v>10</v>
      </c>
      <c r="Y15">
        <f t="shared" si="14"/>
        <v>9.45</v>
      </c>
      <c r="Z15">
        <f t="shared" si="6"/>
        <v>10.5</v>
      </c>
      <c r="AA15">
        <f t="shared" si="7"/>
        <v>11</v>
      </c>
      <c r="AB15">
        <f ca="1" t="shared" si="8"/>
        <v>10</v>
      </c>
      <c r="AC15">
        <f ca="1" t="shared" si="9"/>
        <v>11</v>
      </c>
      <c r="AD15" s="3">
        <f ca="1" t="shared" si="10"/>
        <v>54.23940149625935</v>
      </c>
      <c r="AE15" s="3">
        <f ca="1" t="shared" si="11"/>
        <v>56.73316708229426</v>
      </c>
      <c r="AF15" s="3">
        <f t="shared" si="12"/>
        <v>55.4862842892768</v>
      </c>
      <c r="AG15" s="3">
        <f t="shared" si="13"/>
        <v>6.938902743142151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0.5</v>
      </c>
      <c r="G16">
        <f t="shared" si="2"/>
        <v>45.5</v>
      </c>
      <c r="I16">
        <f t="shared" si="1"/>
        <v>6</v>
      </c>
      <c r="L16" s="2">
        <v>95</v>
      </c>
      <c r="M16">
        <v>6</v>
      </c>
      <c r="N16">
        <v>6</v>
      </c>
      <c r="O16">
        <v>12</v>
      </c>
      <c r="P16" t="s">
        <v>32</v>
      </c>
      <c r="Q16">
        <v>79.3</v>
      </c>
      <c r="R16">
        <f t="shared" si="3"/>
        <v>0.5</v>
      </c>
      <c r="T16">
        <v>11</v>
      </c>
      <c r="U16">
        <v>2</v>
      </c>
      <c r="V16" s="3">
        <f t="shared" si="4"/>
        <v>2.4937655860349124</v>
      </c>
      <c r="W16" s="2">
        <f t="shared" si="5"/>
        <v>56.73316708229426</v>
      </c>
      <c r="X16">
        <v>11</v>
      </c>
      <c r="Y16">
        <f t="shared" si="14"/>
        <v>10.5</v>
      </c>
      <c r="Z16">
        <f t="shared" si="6"/>
        <v>11.55</v>
      </c>
      <c r="AA16">
        <f t="shared" si="7"/>
        <v>12</v>
      </c>
      <c r="AB16">
        <f ca="1" t="shared" si="8"/>
        <v>11</v>
      </c>
      <c r="AC16">
        <f ca="1" t="shared" si="9"/>
        <v>12</v>
      </c>
      <c r="AD16" s="3">
        <f ca="1" t="shared" si="10"/>
        <v>56.73316708229426</v>
      </c>
      <c r="AE16" s="3">
        <f ca="1" t="shared" si="11"/>
        <v>57.35660847880299</v>
      </c>
      <c r="AF16" s="3">
        <f t="shared" si="12"/>
        <v>57.07605985037406</v>
      </c>
      <c r="AG16" s="3">
        <f t="shared" si="13"/>
        <v>1.5897755610972553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2</v>
      </c>
      <c r="G17">
        <f t="shared" si="2"/>
        <v>46</v>
      </c>
      <c r="I17">
        <f t="shared" si="1"/>
        <v>25.999999999883585</v>
      </c>
      <c r="L17" s="2">
        <v>95</v>
      </c>
      <c r="M17">
        <v>6</v>
      </c>
      <c r="N17">
        <v>6</v>
      </c>
      <c r="O17">
        <v>13</v>
      </c>
      <c r="P17" t="s">
        <v>33</v>
      </c>
      <c r="Q17">
        <v>81.3</v>
      </c>
      <c r="R17">
        <f t="shared" si="3"/>
        <v>2</v>
      </c>
      <c r="T17">
        <v>12</v>
      </c>
      <c r="U17">
        <v>0.5</v>
      </c>
      <c r="V17" s="3">
        <f t="shared" si="4"/>
        <v>0.6234413965087281</v>
      </c>
      <c r="W17" s="2">
        <f t="shared" si="5"/>
        <v>57.35660847880299</v>
      </c>
      <c r="X17">
        <v>12</v>
      </c>
      <c r="Y17">
        <f t="shared" si="14"/>
        <v>11.55</v>
      </c>
      <c r="Z17">
        <f t="shared" si="6"/>
        <v>12.6</v>
      </c>
      <c r="AA17">
        <f t="shared" si="7"/>
        <v>13</v>
      </c>
      <c r="AB17">
        <f ca="1" t="shared" si="8"/>
        <v>12</v>
      </c>
      <c r="AC17">
        <f ca="1" t="shared" si="9"/>
        <v>13</v>
      </c>
      <c r="AD17" s="3">
        <f ca="1" t="shared" si="10"/>
        <v>57.35660847880299</v>
      </c>
      <c r="AE17" s="3">
        <f ca="1" t="shared" si="11"/>
        <v>59.8503740648379</v>
      </c>
      <c r="AF17" s="3">
        <f t="shared" si="12"/>
        <v>58.85286783042393</v>
      </c>
      <c r="AG17" s="3">
        <f t="shared" si="13"/>
        <v>1.776807980049874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4</v>
      </c>
      <c r="G18">
        <f t="shared" si="2"/>
        <v>48</v>
      </c>
      <c r="I18">
        <f t="shared" si="1"/>
        <v>56.00000000023283</v>
      </c>
      <c r="L18" s="2">
        <v>95</v>
      </c>
      <c r="M18">
        <v>6</v>
      </c>
      <c r="N18">
        <v>6</v>
      </c>
      <c r="O18">
        <v>14</v>
      </c>
      <c r="P18" t="s">
        <v>34</v>
      </c>
      <c r="Q18">
        <v>85.3</v>
      </c>
      <c r="R18">
        <f t="shared" si="3"/>
        <v>4</v>
      </c>
      <c r="T18">
        <v>13</v>
      </c>
      <c r="U18">
        <v>2</v>
      </c>
      <c r="V18" s="3">
        <f t="shared" si="4"/>
        <v>2.4937655860349124</v>
      </c>
      <c r="W18" s="2">
        <f t="shared" si="5"/>
        <v>59.8503740648379</v>
      </c>
      <c r="X18">
        <v>13</v>
      </c>
      <c r="Y18">
        <f t="shared" si="14"/>
        <v>12.6</v>
      </c>
      <c r="Z18">
        <f t="shared" si="6"/>
        <v>13.65</v>
      </c>
      <c r="AA18">
        <f t="shared" si="7"/>
        <v>14</v>
      </c>
      <c r="AB18">
        <f ca="1" t="shared" si="8"/>
        <v>13</v>
      </c>
      <c r="AC18">
        <f ca="1" t="shared" si="9"/>
        <v>14</v>
      </c>
      <c r="AD18" s="3">
        <f ca="1" t="shared" si="10"/>
        <v>59.8503740648379</v>
      </c>
      <c r="AE18" s="3">
        <f ca="1" t="shared" si="11"/>
        <v>64.83790523690773</v>
      </c>
      <c r="AF18" s="3">
        <f t="shared" si="12"/>
        <v>63.092269326683294</v>
      </c>
      <c r="AG18" s="3">
        <f t="shared" si="13"/>
        <v>4.239401496259362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2.7</v>
      </c>
      <c r="G19">
        <f t="shared" si="2"/>
        <v>52</v>
      </c>
      <c r="I19">
        <f t="shared" si="1"/>
        <v>40.50000000000001</v>
      </c>
      <c r="L19" s="2">
        <v>95</v>
      </c>
      <c r="M19">
        <v>6</v>
      </c>
      <c r="N19">
        <v>6</v>
      </c>
      <c r="O19">
        <v>15</v>
      </c>
      <c r="P19" t="s">
        <v>35</v>
      </c>
      <c r="Q19">
        <v>88</v>
      </c>
      <c r="R19">
        <f t="shared" si="3"/>
        <v>2.700000000000003</v>
      </c>
      <c r="T19">
        <v>14</v>
      </c>
      <c r="U19">
        <v>4</v>
      </c>
      <c r="V19" s="3">
        <f t="shared" si="4"/>
        <v>4.987531172069825</v>
      </c>
      <c r="W19" s="2">
        <f t="shared" si="5"/>
        <v>64.83790523690773</v>
      </c>
      <c r="X19">
        <v>14</v>
      </c>
      <c r="Y19">
        <f t="shared" si="14"/>
        <v>13.65</v>
      </c>
      <c r="Z19">
        <f t="shared" si="6"/>
        <v>14.7</v>
      </c>
      <c r="AA19">
        <f t="shared" si="7"/>
        <v>15</v>
      </c>
      <c r="AB19">
        <f ca="1" t="shared" si="8"/>
        <v>14</v>
      </c>
      <c r="AC19">
        <f ca="1" t="shared" si="9"/>
        <v>15</v>
      </c>
      <c r="AD19" s="3">
        <f ca="1" t="shared" si="10"/>
        <v>64.83790523690773</v>
      </c>
      <c r="AE19" s="3">
        <f ca="1" t="shared" si="11"/>
        <v>68.20448877805487</v>
      </c>
      <c r="AF19" s="3">
        <f t="shared" si="12"/>
        <v>67.19451371571073</v>
      </c>
      <c r="AG19" s="3">
        <f t="shared" si="13"/>
        <v>4.102244389027433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3.8</v>
      </c>
      <c r="G20">
        <f t="shared" si="2"/>
        <v>54.7</v>
      </c>
      <c r="I20">
        <f t="shared" si="1"/>
        <v>60.799999999778805</v>
      </c>
      <c r="L20" s="2">
        <v>95</v>
      </c>
      <c r="M20">
        <v>6</v>
      </c>
      <c r="N20">
        <v>6</v>
      </c>
      <c r="O20">
        <v>16</v>
      </c>
      <c r="P20" t="s">
        <v>36</v>
      </c>
      <c r="Q20">
        <v>91.8</v>
      </c>
      <c r="R20">
        <f t="shared" si="3"/>
        <v>3.799999999999997</v>
      </c>
      <c r="T20">
        <v>15</v>
      </c>
      <c r="U20">
        <v>2.7</v>
      </c>
      <c r="V20" s="3">
        <f t="shared" si="4"/>
        <v>3.366583541147132</v>
      </c>
      <c r="W20" s="2">
        <f t="shared" si="5"/>
        <v>68.20448877805487</v>
      </c>
      <c r="X20">
        <v>15</v>
      </c>
      <c r="Y20">
        <f t="shared" si="14"/>
        <v>14.7</v>
      </c>
      <c r="Z20">
        <f t="shared" si="6"/>
        <v>15.75</v>
      </c>
      <c r="AA20">
        <f t="shared" si="7"/>
        <v>16</v>
      </c>
      <c r="AB20">
        <f ca="1" t="shared" si="8"/>
        <v>15</v>
      </c>
      <c r="AC20">
        <f ca="1" t="shared" si="9"/>
        <v>16</v>
      </c>
      <c r="AD20" s="3">
        <f ca="1" t="shared" si="10"/>
        <v>68.20448877805487</v>
      </c>
      <c r="AE20" s="3">
        <f ca="1" t="shared" si="11"/>
        <v>72.9426433915212</v>
      </c>
      <c r="AF20" s="3">
        <f t="shared" si="12"/>
        <v>71.75810473815461</v>
      </c>
      <c r="AG20" s="3">
        <f t="shared" si="13"/>
        <v>4.563591022443887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2.5</v>
      </c>
      <c r="G21">
        <f t="shared" si="2"/>
        <v>58.5</v>
      </c>
      <c r="I21">
        <f t="shared" si="1"/>
        <v>42.50000000014552</v>
      </c>
      <c r="L21" s="2">
        <v>95</v>
      </c>
      <c r="M21">
        <v>6</v>
      </c>
      <c r="N21">
        <v>6</v>
      </c>
      <c r="O21">
        <v>17</v>
      </c>
      <c r="P21" t="s">
        <v>37</v>
      </c>
      <c r="Q21">
        <v>94.3</v>
      </c>
      <c r="R21">
        <f t="shared" si="3"/>
        <v>2.5</v>
      </c>
      <c r="T21">
        <v>16</v>
      </c>
      <c r="U21">
        <v>3.8</v>
      </c>
      <c r="V21" s="3">
        <f t="shared" si="4"/>
        <v>4.738154613466334</v>
      </c>
      <c r="W21" s="2">
        <f t="shared" si="5"/>
        <v>72.9426433915212</v>
      </c>
      <c r="X21">
        <v>16</v>
      </c>
      <c r="Y21">
        <f t="shared" si="14"/>
        <v>15.75</v>
      </c>
      <c r="Z21">
        <f t="shared" si="6"/>
        <v>16.8</v>
      </c>
      <c r="AA21">
        <f t="shared" si="7"/>
        <v>17</v>
      </c>
      <c r="AB21">
        <f ca="1" t="shared" si="8"/>
        <v>16</v>
      </c>
      <c r="AC21">
        <f ca="1" t="shared" si="9"/>
        <v>17</v>
      </c>
      <c r="AD21" s="3">
        <f ca="1" t="shared" si="10"/>
        <v>72.9426433915212</v>
      </c>
      <c r="AE21" s="3">
        <f ca="1" t="shared" si="11"/>
        <v>76.05985037406484</v>
      </c>
      <c r="AF21" s="3">
        <f t="shared" si="12"/>
        <v>75.43640897755611</v>
      </c>
      <c r="AG21" s="3">
        <f t="shared" si="13"/>
        <v>3.6783042394014984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3.5</v>
      </c>
      <c r="G22">
        <f t="shared" si="2"/>
        <v>61</v>
      </c>
      <c r="I22">
        <f t="shared" si="1"/>
        <v>63</v>
      </c>
      <c r="L22" s="2">
        <v>95</v>
      </c>
      <c r="M22">
        <v>6</v>
      </c>
      <c r="N22">
        <v>6</v>
      </c>
      <c r="O22">
        <v>18</v>
      </c>
      <c r="P22" t="s">
        <v>38</v>
      </c>
      <c r="Q22">
        <v>97.8</v>
      </c>
      <c r="R22">
        <f t="shared" si="3"/>
        <v>3.5</v>
      </c>
      <c r="T22">
        <v>17</v>
      </c>
      <c r="U22">
        <v>2.5</v>
      </c>
      <c r="V22" s="3">
        <f t="shared" si="4"/>
        <v>3.1172069825436406</v>
      </c>
      <c r="W22" s="2">
        <f t="shared" si="5"/>
        <v>76.05985037406484</v>
      </c>
      <c r="X22">
        <v>17</v>
      </c>
      <c r="Y22">
        <f t="shared" si="14"/>
        <v>16.8</v>
      </c>
      <c r="Z22">
        <f t="shared" si="6"/>
        <v>17.85</v>
      </c>
      <c r="AA22">
        <f t="shared" si="7"/>
        <v>18</v>
      </c>
      <c r="AB22">
        <f ca="1" t="shared" si="8"/>
        <v>17</v>
      </c>
      <c r="AC22">
        <f ca="1" t="shared" si="9"/>
        <v>18</v>
      </c>
      <c r="AD22" s="3">
        <f ca="1" t="shared" si="10"/>
        <v>76.05985037406484</v>
      </c>
      <c r="AE22" s="3">
        <f ca="1" t="shared" si="11"/>
        <v>80.42394014962593</v>
      </c>
      <c r="AF22" s="3">
        <f t="shared" si="12"/>
        <v>79.76932668329178</v>
      </c>
      <c r="AG22" s="3">
        <f t="shared" si="13"/>
        <v>4.332917705735667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6</v>
      </c>
      <c r="G23">
        <f t="shared" si="2"/>
        <v>64.5</v>
      </c>
      <c r="I23">
        <f t="shared" si="1"/>
        <v>113.99999999965075</v>
      </c>
      <c r="L23" s="2">
        <v>95</v>
      </c>
      <c r="M23">
        <v>6</v>
      </c>
      <c r="N23">
        <v>6</v>
      </c>
      <c r="O23">
        <v>19</v>
      </c>
      <c r="P23" t="s">
        <v>39</v>
      </c>
      <c r="Q23">
        <v>103.8</v>
      </c>
      <c r="R23">
        <f t="shared" si="3"/>
        <v>6</v>
      </c>
      <c r="T23">
        <v>18</v>
      </c>
      <c r="U23">
        <v>3.5</v>
      </c>
      <c r="V23" s="3">
        <f t="shared" si="4"/>
        <v>4.364089775561097</v>
      </c>
      <c r="W23" s="2">
        <f t="shared" si="5"/>
        <v>80.42394014962593</v>
      </c>
      <c r="X23">
        <v>18</v>
      </c>
      <c r="Y23">
        <f t="shared" si="14"/>
        <v>17.85</v>
      </c>
      <c r="Z23">
        <f t="shared" si="6"/>
        <v>18.9</v>
      </c>
      <c r="AA23">
        <f t="shared" si="7"/>
        <v>19</v>
      </c>
      <c r="AB23">
        <f ca="1" t="shared" si="8"/>
        <v>18</v>
      </c>
      <c r="AC23">
        <f ca="1" t="shared" si="9"/>
        <v>19</v>
      </c>
      <c r="AD23" s="3">
        <f ca="1" t="shared" si="10"/>
        <v>80.42394014962593</v>
      </c>
      <c r="AE23" s="3">
        <f ca="1" t="shared" si="11"/>
        <v>87.90523690773067</v>
      </c>
      <c r="AF23" s="3">
        <f t="shared" si="12"/>
        <v>87.15710723192018</v>
      </c>
      <c r="AG23" s="3">
        <f t="shared" si="13"/>
        <v>7.387780548628399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6.5</v>
      </c>
      <c r="G24">
        <f t="shared" si="2"/>
        <v>70.5</v>
      </c>
      <c r="I24">
        <f t="shared" si="1"/>
        <v>130.00000000037835</v>
      </c>
      <c r="L24" s="2">
        <v>95</v>
      </c>
      <c r="M24">
        <v>6</v>
      </c>
      <c r="N24">
        <v>6</v>
      </c>
      <c r="O24">
        <v>20</v>
      </c>
      <c r="P24" t="s">
        <v>40</v>
      </c>
      <c r="Q24">
        <v>110.3</v>
      </c>
      <c r="R24">
        <f t="shared" si="3"/>
        <v>6.5</v>
      </c>
      <c r="T24">
        <v>19</v>
      </c>
      <c r="U24">
        <v>6</v>
      </c>
      <c r="V24" s="3">
        <f t="shared" si="4"/>
        <v>7.4812967581047385</v>
      </c>
      <c r="W24" s="2">
        <f t="shared" si="5"/>
        <v>87.90523690773067</v>
      </c>
      <c r="X24">
        <v>19</v>
      </c>
      <c r="Y24">
        <f t="shared" si="14"/>
        <v>18.9</v>
      </c>
      <c r="Z24">
        <f t="shared" si="6"/>
        <v>19.95</v>
      </c>
      <c r="AA24">
        <f t="shared" si="7"/>
        <v>20</v>
      </c>
      <c r="AB24">
        <f ca="1" t="shared" si="8"/>
        <v>19</v>
      </c>
      <c r="AC24">
        <f ca="1" t="shared" si="9"/>
        <v>20</v>
      </c>
      <c r="AD24" s="3">
        <f ca="1" t="shared" si="10"/>
        <v>87.90523690773067</v>
      </c>
      <c r="AE24" s="3">
        <f ca="1" t="shared" si="11"/>
        <v>96.00997506234414</v>
      </c>
      <c r="AF24" s="3">
        <f t="shared" si="12"/>
        <v>95.60473815461346</v>
      </c>
      <c r="AG24" s="3">
        <f t="shared" si="13"/>
        <v>8.447630922693278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3.2</v>
      </c>
      <c r="G25">
        <f t="shared" si="2"/>
        <v>77</v>
      </c>
      <c r="I25">
        <f t="shared" si="1"/>
        <v>67.20000000000002</v>
      </c>
      <c r="L25" s="2">
        <v>95</v>
      </c>
      <c r="M25">
        <v>6</v>
      </c>
      <c r="N25">
        <v>6</v>
      </c>
      <c r="O25">
        <v>21</v>
      </c>
      <c r="P25" t="s">
        <v>41</v>
      </c>
      <c r="Q25">
        <v>113.5</v>
      </c>
      <c r="R25">
        <f t="shared" si="3"/>
        <v>3.200000000000003</v>
      </c>
      <c r="T25">
        <v>20</v>
      </c>
      <c r="U25">
        <v>6.5</v>
      </c>
      <c r="V25" s="3">
        <f t="shared" si="4"/>
        <v>8.104738154613466</v>
      </c>
      <c r="W25" s="2">
        <f t="shared" si="5"/>
        <v>96.00997506234414</v>
      </c>
      <c r="X25">
        <v>20</v>
      </c>
      <c r="Y25">
        <f t="shared" si="14"/>
        <v>19.95</v>
      </c>
      <c r="Z25">
        <f t="shared" si="6"/>
        <v>21</v>
      </c>
      <c r="AA25">
        <f t="shared" si="7"/>
        <v>22</v>
      </c>
      <c r="AB25">
        <f ca="1" t="shared" si="8"/>
        <v>21</v>
      </c>
      <c r="AC25">
        <f ca="1" t="shared" si="9"/>
        <v>0</v>
      </c>
      <c r="AD25" s="3">
        <f ca="1" t="shared" si="10"/>
        <v>100</v>
      </c>
      <c r="AE25" s="3">
        <f ca="1" t="shared" si="11"/>
        <v>0</v>
      </c>
      <c r="AF25" s="3">
        <f t="shared" si="12"/>
        <v>100</v>
      </c>
      <c r="AG25" s="3">
        <f t="shared" si="13"/>
        <v>4.395261845386543</v>
      </c>
    </row>
    <row r="26" spans="1:23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</v>
      </c>
      <c r="G26">
        <f t="shared" si="2"/>
        <v>80.2</v>
      </c>
      <c r="I26">
        <f t="shared" si="1"/>
        <v>0</v>
      </c>
      <c r="L26" s="2">
        <v>95</v>
      </c>
      <c r="M26">
        <v>6</v>
      </c>
      <c r="N26">
        <v>6</v>
      </c>
      <c r="O26">
        <v>22</v>
      </c>
      <c r="P26" t="s">
        <v>42</v>
      </c>
      <c r="Q26">
        <v>113.5</v>
      </c>
      <c r="R26">
        <f t="shared" si="3"/>
        <v>0</v>
      </c>
      <c r="T26">
        <v>21</v>
      </c>
      <c r="U26">
        <v>3.2</v>
      </c>
      <c r="V26" s="3">
        <f t="shared" si="4"/>
        <v>3.99002493765586</v>
      </c>
      <c r="W26" s="2">
        <f t="shared" si="5"/>
        <v>100</v>
      </c>
    </row>
    <row r="27" spans="1:18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80.2</v>
      </c>
      <c r="I27">
        <f t="shared" si="1"/>
        <v>0</v>
      </c>
      <c r="L27" s="2">
        <v>95</v>
      </c>
      <c r="M27">
        <v>6</v>
      </c>
      <c r="N27">
        <v>6</v>
      </c>
      <c r="O27">
        <v>23</v>
      </c>
      <c r="P27" t="s">
        <v>43</v>
      </c>
      <c r="Q27">
        <v>113.5</v>
      </c>
      <c r="R27">
        <f t="shared" si="3"/>
        <v>0</v>
      </c>
    </row>
    <row r="28" spans="1:18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80.2</v>
      </c>
      <c r="I28">
        <f t="shared" si="1"/>
        <v>0</v>
      </c>
      <c r="L28" s="2">
        <v>95</v>
      </c>
      <c r="M28">
        <v>6</v>
      </c>
      <c r="N28">
        <v>7</v>
      </c>
      <c r="O28">
        <v>0</v>
      </c>
      <c r="P28" t="s">
        <v>44</v>
      </c>
      <c r="Q28">
        <v>113.5</v>
      </c>
      <c r="R28">
        <f t="shared" si="3"/>
        <v>0</v>
      </c>
    </row>
    <row r="29" spans="1:18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80.2</v>
      </c>
      <c r="I29">
        <f t="shared" si="1"/>
        <v>0</v>
      </c>
      <c r="L29" s="2">
        <v>95</v>
      </c>
      <c r="M29">
        <v>6</v>
      </c>
      <c r="N29">
        <v>7</v>
      </c>
      <c r="O29">
        <v>1</v>
      </c>
      <c r="P29" t="s">
        <v>45</v>
      </c>
      <c r="Q29">
        <v>113.5</v>
      </c>
      <c r="R29">
        <f t="shared" si="3"/>
        <v>0</v>
      </c>
    </row>
    <row r="30" spans="1:18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80.2</v>
      </c>
      <c r="I30">
        <f t="shared" si="1"/>
        <v>0</v>
      </c>
      <c r="L30" s="2">
        <v>95</v>
      </c>
      <c r="M30">
        <v>6</v>
      </c>
      <c r="N30">
        <v>7</v>
      </c>
      <c r="O30">
        <v>2</v>
      </c>
      <c r="P30" t="s">
        <v>46</v>
      </c>
      <c r="Q30">
        <v>113.5</v>
      </c>
      <c r="R30">
        <f t="shared" si="3"/>
        <v>0</v>
      </c>
    </row>
    <row r="31" spans="1:18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80.2</v>
      </c>
      <c r="I31">
        <f t="shared" si="1"/>
        <v>0</v>
      </c>
      <c r="L31" s="2">
        <v>95</v>
      </c>
      <c r="M31">
        <v>6</v>
      </c>
      <c r="N31">
        <v>7</v>
      </c>
      <c r="O31">
        <v>3</v>
      </c>
      <c r="P31" t="s">
        <v>47</v>
      </c>
      <c r="Q31">
        <v>113.5</v>
      </c>
      <c r="R31">
        <f t="shared" si="3"/>
        <v>0</v>
      </c>
    </row>
    <row r="32" spans="1:18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80.2</v>
      </c>
      <c r="I32">
        <f t="shared" si="1"/>
        <v>0</v>
      </c>
      <c r="L32" s="2">
        <v>95</v>
      </c>
      <c r="M32">
        <v>6</v>
      </c>
      <c r="N32">
        <v>7</v>
      </c>
      <c r="O32">
        <v>4</v>
      </c>
      <c r="P32" t="s">
        <v>48</v>
      </c>
      <c r="Q32">
        <v>113.5</v>
      </c>
      <c r="R32">
        <f t="shared" si="3"/>
        <v>0</v>
      </c>
    </row>
    <row r="33" spans="1:18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80.2</v>
      </c>
      <c r="I33">
        <f t="shared" si="1"/>
        <v>0</v>
      </c>
      <c r="L33" s="2">
        <v>95</v>
      </c>
      <c r="M33">
        <v>6</v>
      </c>
      <c r="N33">
        <v>7</v>
      </c>
      <c r="O33">
        <v>5</v>
      </c>
      <c r="P33" t="s">
        <v>49</v>
      </c>
      <c r="Q33">
        <v>113.5</v>
      </c>
      <c r="R33">
        <f t="shared" si="3"/>
        <v>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80.2</v>
      </c>
      <c r="I34">
        <f t="shared" si="1"/>
        <v>0</v>
      </c>
      <c r="L34" s="2">
        <v>95</v>
      </c>
      <c r="M34">
        <v>6</v>
      </c>
      <c r="N34">
        <v>7</v>
      </c>
      <c r="O34">
        <v>6</v>
      </c>
      <c r="P34" t="s">
        <v>50</v>
      </c>
      <c r="Q34">
        <v>113.5</v>
      </c>
      <c r="R34">
        <f t="shared" si="3"/>
        <v>0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80.2</v>
      </c>
      <c r="I35">
        <f t="shared" si="1"/>
        <v>0</v>
      </c>
      <c r="L35" s="2">
        <v>95</v>
      </c>
      <c r="M35">
        <v>6</v>
      </c>
      <c r="N35">
        <v>7</v>
      </c>
      <c r="O35">
        <v>7</v>
      </c>
      <c r="P35" t="s">
        <v>51</v>
      </c>
      <c r="Q35">
        <v>113.5</v>
      </c>
      <c r="R35">
        <f t="shared" si="3"/>
        <v>0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80.2</v>
      </c>
      <c r="I36">
        <f aca="true" t="shared" si="16" ref="I36:I52">F36*24*(E36-$E$4)</f>
        <v>0</v>
      </c>
      <c r="L36" s="2">
        <v>95</v>
      </c>
      <c r="M36">
        <v>6</v>
      </c>
      <c r="N36">
        <v>7</v>
      </c>
      <c r="O36">
        <v>8</v>
      </c>
      <c r="P36" t="s">
        <v>52</v>
      </c>
      <c r="Q36">
        <v>113.5</v>
      </c>
      <c r="R36">
        <f t="shared" si="3"/>
        <v>0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80.2</v>
      </c>
      <c r="I37">
        <f t="shared" si="16"/>
        <v>0</v>
      </c>
      <c r="L37" s="2">
        <v>95</v>
      </c>
      <c r="M37">
        <v>6</v>
      </c>
      <c r="N37">
        <v>7</v>
      </c>
      <c r="O37">
        <v>9</v>
      </c>
      <c r="P37" t="s">
        <v>53</v>
      </c>
      <c r="Q37">
        <v>113.5</v>
      </c>
      <c r="R37">
        <f t="shared" si="3"/>
        <v>0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80.2</v>
      </c>
      <c r="I38">
        <f t="shared" si="16"/>
        <v>0</v>
      </c>
      <c r="K38">
        <f aca="true" t="shared" si="17" ref="K38:K52">G38-$G$38</f>
        <v>0</v>
      </c>
      <c r="L38" s="2">
        <v>95</v>
      </c>
      <c r="M38">
        <v>6</v>
      </c>
      <c r="N38">
        <v>7</v>
      </c>
      <c r="O38">
        <v>10</v>
      </c>
      <c r="P38" t="s">
        <v>54</v>
      </c>
      <c r="Q38">
        <v>113.5</v>
      </c>
      <c r="R38">
        <f t="shared" si="3"/>
        <v>0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0.29999999999999716</v>
      </c>
      <c r="G39">
        <f t="shared" si="2"/>
        <v>80.2</v>
      </c>
      <c r="I39">
        <f t="shared" si="16"/>
        <v>10.199999999982442</v>
      </c>
      <c r="K39">
        <f t="shared" si="17"/>
        <v>0</v>
      </c>
      <c r="L39" s="2">
        <v>95</v>
      </c>
      <c r="M39">
        <v>6</v>
      </c>
      <c r="N39">
        <v>7</v>
      </c>
      <c r="O39">
        <v>11</v>
      </c>
      <c r="P39" t="s">
        <v>55</v>
      </c>
      <c r="Q39">
        <v>113.8</v>
      </c>
      <c r="R39">
        <f t="shared" si="3"/>
        <v>0.29999999999999716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80.5</v>
      </c>
      <c r="I40">
        <f t="shared" si="16"/>
        <v>0</v>
      </c>
      <c r="K40">
        <f t="shared" si="17"/>
        <v>0.29999999999999716</v>
      </c>
      <c r="L40" s="2">
        <v>95</v>
      </c>
      <c r="M40">
        <v>6</v>
      </c>
      <c r="N40">
        <v>7</v>
      </c>
      <c r="O40">
        <v>12</v>
      </c>
      <c r="P40" t="s">
        <v>56</v>
      </c>
      <c r="Q40">
        <v>113.8</v>
      </c>
      <c r="R40">
        <f t="shared" si="3"/>
        <v>0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80.5</v>
      </c>
      <c r="I41">
        <f t="shared" si="16"/>
        <v>0</v>
      </c>
      <c r="K41">
        <f t="shared" si="17"/>
        <v>0.29999999999999716</v>
      </c>
      <c r="L41" s="2">
        <v>95</v>
      </c>
      <c r="M41">
        <v>6</v>
      </c>
      <c r="N41">
        <v>7</v>
      </c>
      <c r="O41">
        <v>13</v>
      </c>
      <c r="P41" t="s">
        <v>57</v>
      </c>
      <c r="Q41">
        <v>113.8</v>
      </c>
      <c r="R41">
        <f t="shared" si="3"/>
        <v>0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80.5</v>
      </c>
      <c r="I42">
        <f t="shared" si="16"/>
        <v>0</v>
      </c>
      <c r="K42">
        <f t="shared" si="17"/>
        <v>0.29999999999999716</v>
      </c>
      <c r="L42" s="2">
        <v>95</v>
      </c>
      <c r="M42">
        <v>6</v>
      </c>
      <c r="N42">
        <v>7</v>
      </c>
      <c r="O42">
        <v>14</v>
      </c>
      <c r="P42" t="s">
        <v>58</v>
      </c>
      <c r="Q42">
        <v>113.8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80.5</v>
      </c>
      <c r="I43">
        <f t="shared" si="16"/>
        <v>0</v>
      </c>
      <c r="K43">
        <f t="shared" si="17"/>
        <v>0.29999999999999716</v>
      </c>
      <c r="L43" s="2">
        <v>95</v>
      </c>
      <c r="M43">
        <v>6</v>
      </c>
      <c r="N43">
        <v>7</v>
      </c>
      <c r="O43">
        <v>15</v>
      </c>
      <c r="P43" t="s">
        <v>59</v>
      </c>
      <c r="Q43">
        <v>113.8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80.5</v>
      </c>
      <c r="I44">
        <f t="shared" si="16"/>
        <v>0</v>
      </c>
      <c r="K44">
        <f t="shared" si="17"/>
        <v>0.29999999999999716</v>
      </c>
      <c r="L44" s="2">
        <v>95</v>
      </c>
      <c r="M44">
        <v>6</v>
      </c>
      <c r="N44">
        <v>7</v>
      </c>
      <c r="O44">
        <v>16</v>
      </c>
      <c r="P44" t="s">
        <v>60</v>
      </c>
      <c r="Q44">
        <v>113.8</v>
      </c>
      <c r="R44">
        <f t="shared" si="3"/>
        <v>0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80.5</v>
      </c>
      <c r="I45">
        <f t="shared" si="16"/>
        <v>0</v>
      </c>
      <c r="K45">
        <f t="shared" si="17"/>
        <v>0.29999999999999716</v>
      </c>
      <c r="L45" s="2">
        <v>95</v>
      </c>
      <c r="M45">
        <v>6</v>
      </c>
      <c r="N45">
        <v>7</v>
      </c>
      <c r="O45">
        <v>17</v>
      </c>
      <c r="P45" t="s">
        <v>61</v>
      </c>
      <c r="Q45">
        <v>113.8</v>
      </c>
      <c r="R45">
        <f t="shared" si="3"/>
        <v>0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80.5</v>
      </c>
      <c r="I46">
        <f t="shared" si="16"/>
        <v>0</v>
      </c>
      <c r="K46">
        <f t="shared" si="17"/>
        <v>0.29999999999999716</v>
      </c>
      <c r="L46" s="2">
        <v>95</v>
      </c>
      <c r="M46">
        <v>6</v>
      </c>
      <c r="N46">
        <v>7</v>
      </c>
      <c r="O46">
        <v>18</v>
      </c>
      <c r="P46" t="s">
        <v>62</v>
      </c>
      <c r="Q46">
        <v>113.8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80.5</v>
      </c>
      <c r="I47">
        <f t="shared" si="16"/>
        <v>0</v>
      </c>
      <c r="K47">
        <f t="shared" si="17"/>
        <v>0.29999999999999716</v>
      </c>
      <c r="L47" s="2">
        <v>95</v>
      </c>
      <c r="M47">
        <v>6</v>
      </c>
      <c r="N47">
        <v>7</v>
      </c>
      <c r="O47">
        <v>19</v>
      </c>
      <c r="P47" t="s">
        <v>63</v>
      </c>
      <c r="Q47">
        <v>113.8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80.5</v>
      </c>
      <c r="I48">
        <f t="shared" si="16"/>
        <v>0</v>
      </c>
      <c r="K48">
        <f t="shared" si="17"/>
        <v>0.29999999999999716</v>
      </c>
      <c r="L48">
        <v>95</v>
      </c>
      <c r="M48">
        <v>6</v>
      </c>
      <c r="N48">
        <v>7</v>
      </c>
      <c r="O48">
        <v>20</v>
      </c>
      <c r="P48" t="s">
        <v>64</v>
      </c>
      <c r="Q48">
        <v>113.8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80.5</v>
      </c>
      <c r="I49">
        <f t="shared" si="16"/>
        <v>0</v>
      </c>
      <c r="K49">
        <f t="shared" si="17"/>
        <v>0.29999999999999716</v>
      </c>
      <c r="L49">
        <v>95</v>
      </c>
      <c r="M49">
        <v>6</v>
      </c>
      <c r="N49">
        <v>7</v>
      </c>
      <c r="O49">
        <v>21</v>
      </c>
      <c r="P49" t="s">
        <v>65</v>
      </c>
      <c r="Q49">
        <v>113.8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80.5</v>
      </c>
      <c r="I50">
        <f t="shared" si="16"/>
        <v>0</v>
      </c>
      <c r="K50">
        <f t="shared" si="17"/>
        <v>0.29999999999999716</v>
      </c>
      <c r="L50">
        <v>95</v>
      </c>
      <c r="M50">
        <v>6</v>
      </c>
      <c r="N50">
        <v>7</v>
      </c>
      <c r="O50">
        <v>22</v>
      </c>
      <c r="P50" t="s">
        <v>66</v>
      </c>
      <c r="Q50">
        <v>113.8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80.5</v>
      </c>
      <c r="I51">
        <f t="shared" si="16"/>
        <v>0</v>
      </c>
      <c r="K51">
        <f t="shared" si="17"/>
        <v>0.29999999999999716</v>
      </c>
      <c r="L51">
        <v>95</v>
      </c>
      <c r="M51">
        <v>6</v>
      </c>
      <c r="N51">
        <v>7</v>
      </c>
      <c r="O51">
        <v>23</v>
      </c>
      <c r="P51" t="s">
        <v>67</v>
      </c>
      <c r="Q51">
        <v>113.8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80.5</v>
      </c>
      <c r="I52">
        <f t="shared" si="16"/>
        <v>0</v>
      </c>
      <c r="K52">
        <f t="shared" si="17"/>
        <v>0.29999999999999716</v>
      </c>
      <c r="L52">
        <v>95</v>
      </c>
      <c r="M52">
        <v>6</v>
      </c>
      <c r="N52">
        <v>8</v>
      </c>
      <c r="O52">
        <v>0</v>
      </c>
      <c r="P52" t="s">
        <v>68</v>
      </c>
      <c r="Q52">
        <v>113.8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80.5</v>
      </c>
      <c r="G57" s="3">
        <f>SUM(I4:I52)</f>
        <v>967.2000000000174</v>
      </c>
      <c r="H57" s="3">
        <f>E4</f>
        <v>34856</v>
      </c>
      <c r="I57" s="3">
        <f>E52</f>
        <v>34857.958333333336</v>
      </c>
      <c r="J57" s="3">
        <f>H57+G57/F57/24</f>
        <v>34856.500621118015</v>
      </c>
      <c r="K57">
        <f>(I57-H57)*24</f>
        <v>47.00000000005821</v>
      </c>
    </row>
    <row r="58" spans="4:11" ht="12.75">
      <c r="D58" s="7" t="s">
        <v>18</v>
      </c>
      <c r="F58" s="10">
        <f>SUM(F6:F25)</f>
        <v>79</v>
      </c>
      <c r="G58" s="3">
        <f>SUM(I6:I25)</f>
        <v>955.8000000001048</v>
      </c>
      <c r="H58" s="10">
        <f>E6</f>
        <v>34856.083333333336</v>
      </c>
      <c r="I58" s="3">
        <f>E25</f>
        <v>34856.875</v>
      </c>
      <c r="J58" s="3">
        <f>H57+G58/F58/24</f>
        <v>34856.50411392405</v>
      </c>
      <c r="K58" s="8">
        <f>(I58-H58)*24</f>
        <v>18.999999999941792</v>
      </c>
    </row>
    <row r="60" ht="12.75">
      <c r="J60" s="9">
        <f>(J58-H58)*24</f>
        <v>10.098734177125152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1211"/>
  <dimension ref="A1:AG60"/>
  <sheetViews>
    <sheetView workbookViewId="0" topLeftCell="A1">
      <selection activeCell="G28" sqref="G28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18</v>
      </c>
    </row>
    <row r="3" ht="12.75" customHeight="1">
      <c r="V3">
        <f>SUM(U6:U33)</f>
        <v>152.50000000000003</v>
      </c>
    </row>
    <row r="4" spans="1:24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69</v>
      </c>
      <c r="Q4">
        <v>124.3</v>
      </c>
      <c r="T4" t="s">
        <v>3</v>
      </c>
      <c r="V4" t="s">
        <v>6</v>
      </c>
      <c r="W4" s="2" t="s">
        <v>7</v>
      </c>
      <c r="X4" t="s">
        <v>8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0.5</v>
      </c>
      <c r="G5">
        <f aca="true" t="shared" si="2" ref="G5:G52">G4+F4</f>
        <v>0</v>
      </c>
      <c r="I5">
        <f t="shared" si="1"/>
        <v>0.49999999997089617</v>
      </c>
      <c r="L5" s="2">
        <v>95</v>
      </c>
      <c r="M5">
        <v>6</v>
      </c>
      <c r="N5">
        <v>6</v>
      </c>
      <c r="O5">
        <v>1</v>
      </c>
      <c r="P5" t="s">
        <v>70</v>
      </c>
      <c r="Q5">
        <v>124.8</v>
      </c>
      <c r="R5">
        <f aca="true" t="shared" si="3" ref="R5:R52">Q5-Q4</f>
        <v>0.5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0</v>
      </c>
      <c r="G6">
        <f t="shared" si="2"/>
        <v>0.5</v>
      </c>
      <c r="I6">
        <f t="shared" si="1"/>
        <v>0</v>
      </c>
      <c r="L6" s="2">
        <v>95</v>
      </c>
      <c r="M6">
        <v>6</v>
      </c>
      <c r="N6">
        <v>6</v>
      </c>
      <c r="O6">
        <v>2</v>
      </c>
      <c r="P6" t="s">
        <v>71</v>
      </c>
      <c r="Q6">
        <v>124.8</v>
      </c>
      <c r="R6">
        <f t="shared" si="3"/>
        <v>0</v>
      </c>
      <c r="T6">
        <v>1</v>
      </c>
      <c r="U6">
        <v>2.2</v>
      </c>
      <c r="V6" s="3">
        <f aca="true" t="shared" si="4" ref="V6:V23">U6/V$3*100</f>
        <v>1.442622950819672</v>
      </c>
      <c r="W6" s="2">
        <f aca="true" t="shared" si="5" ref="W6:W23">W5+V6</f>
        <v>1.442622950819672</v>
      </c>
      <c r="X6">
        <v>1</v>
      </c>
      <c r="Y6">
        <v>0</v>
      </c>
      <c r="Z6">
        <f aca="true" t="shared" si="6" ref="Z6:Z25">X6*V$2/V$1</f>
        <v>0.9</v>
      </c>
      <c r="AA6">
        <f aca="true" t="shared" si="7" ref="AA6:AA25">MATCH(Z6,T$5:T$32,1)</f>
        <v>1</v>
      </c>
      <c r="AB6">
        <f aca="true" ca="1" t="shared" si="8" ref="AB6:AB25">OFFSET(T$4,AA6,0)</f>
        <v>0</v>
      </c>
      <c r="AC6">
        <f aca="true" ca="1" t="shared" si="9" ref="AC6:AC25">OFFSET(T$4,AA6+1,0)</f>
        <v>1</v>
      </c>
      <c r="AD6" s="3">
        <f aca="true" ca="1" t="shared" si="10" ref="AD6:AD25">OFFSET(T$4,AA6,3)</f>
        <v>0</v>
      </c>
      <c r="AE6" s="3">
        <f aca="true" ca="1" t="shared" si="11" ref="AE6:AE25">OFFSET(T$4,AA6+1,3)</f>
        <v>1.442622950819672</v>
      </c>
      <c r="AF6" s="3">
        <f aca="true" t="shared" si="12" ref="AF6:AF25">(Z6-AB6)/(AC6-AB6)*(AE6-AD6)+AD6</f>
        <v>1.2983606557377048</v>
      </c>
      <c r="AG6" s="3">
        <f aca="true" t="shared" si="13" ref="AG6:AG25">AF6-AF5</f>
        <v>1.2983606557377048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2.2</v>
      </c>
      <c r="G7">
        <f t="shared" si="2"/>
        <v>0.5</v>
      </c>
      <c r="I7">
        <f t="shared" si="1"/>
        <v>6.6000000000000005</v>
      </c>
      <c r="L7" s="2">
        <v>95</v>
      </c>
      <c r="M7">
        <v>6</v>
      </c>
      <c r="N7">
        <v>6</v>
      </c>
      <c r="O7">
        <v>3</v>
      </c>
      <c r="P7" t="s">
        <v>72</v>
      </c>
      <c r="Q7">
        <v>127</v>
      </c>
      <c r="R7">
        <f t="shared" si="3"/>
        <v>2.200000000000003</v>
      </c>
      <c r="T7">
        <v>2</v>
      </c>
      <c r="U7">
        <v>6</v>
      </c>
      <c r="V7" s="3">
        <f t="shared" si="4"/>
        <v>3.9344262295081958</v>
      </c>
      <c r="W7" s="2">
        <f t="shared" si="5"/>
        <v>5.377049180327868</v>
      </c>
      <c r="X7">
        <v>2</v>
      </c>
      <c r="Y7">
        <f aca="true" t="shared" si="14" ref="Y7:Y25">Z6</f>
        <v>0.9</v>
      </c>
      <c r="Z7">
        <f t="shared" si="6"/>
        <v>1.8</v>
      </c>
      <c r="AA7">
        <f t="shared" si="7"/>
        <v>2</v>
      </c>
      <c r="AB7">
        <f ca="1" t="shared" si="8"/>
        <v>1</v>
      </c>
      <c r="AC7">
        <f ca="1" t="shared" si="9"/>
        <v>2</v>
      </c>
      <c r="AD7" s="3">
        <f ca="1" t="shared" si="10"/>
        <v>1.442622950819672</v>
      </c>
      <c r="AE7" s="3">
        <f ca="1" t="shared" si="11"/>
        <v>5.377049180327868</v>
      </c>
      <c r="AF7" s="3">
        <f t="shared" si="12"/>
        <v>4.590163934426229</v>
      </c>
      <c r="AG7" s="3">
        <f t="shared" si="13"/>
        <v>3.2918032786885245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6</v>
      </c>
      <c r="G8">
        <f t="shared" si="2"/>
        <v>2.7</v>
      </c>
      <c r="I8">
        <f t="shared" si="1"/>
        <v>23.999999999650754</v>
      </c>
      <c r="L8" s="2">
        <v>95</v>
      </c>
      <c r="M8">
        <v>6</v>
      </c>
      <c r="N8">
        <v>6</v>
      </c>
      <c r="O8">
        <v>4</v>
      </c>
      <c r="P8" t="s">
        <v>73</v>
      </c>
      <c r="Q8">
        <v>133</v>
      </c>
      <c r="R8">
        <f t="shared" si="3"/>
        <v>6</v>
      </c>
      <c r="T8">
        <v>3</v>
      </c>
      <c r="U8">
        <v>12.3</v>
      </c>
      <c r="V8" s="3">
        <f t="shared" si="4"/>
        <v>8.065573770491802</v>
      </c>
      <c r="W8" s="2">
        <f t="shared" si="5"/>
        <v>13.44262295081967</v>
      </c>
      <c r="X8">
        <v>3</v>
      </c>
      <c r="Y8">
        <f t="shared" si="14"/>
        <v>1.8</v>
      </c>
      <c r="Z8">
        <f t="shared" si="6"/>
        <v>2.7</v>
      </c>
      <c r="AA8">
        <f t="shared" si="7"/>
        <v>3</v>
      </c>
      <c r="AB8">
        <f ca="1" t="shared" si="8"/>
        <v>2</v>
      </c>
      <c r="AC8">
        <f ca="1" t="shared" si="9"/>
        <v>3</v>
      </c>
      <c r="AD8" s="3">
        <f ca="1" t="shared" si="10"/>
        <v>5.377049180327868</v>
      </c>
      <c r="AE8" s="3">
        <f ca="1" t="shared" si="11"/>
        <v>13.44262295081967</v>
      </c>
      <c r="AF8" s="3">
        <f t="shared" si="12"/>
        <v>11.02295081967213</v>
      </c>
      <c r="AG8" s="3">
        <f t="shared" si="13"/>
        <v>6.432786885245902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12.3</v>
      </c>
      <c r="G9">
        <f t="shared" si="2"/>
        <v>8.7</v>
      </c>
      <c r="I9">
        <f t="shared" si="1"/>
        <v>61.500000000715964</v>
      </c>
      <c r="L9" s="2">
        <v>95</v>
      </c>
      <c r="M9">
        <v>6</v>
      </c>
      <c r="N9">
        <v>6</v>
      </c>
      <c r="O9">
        <v>5</v>
      </c>
      <c r="P9" t="s">
        <v>74</v>
      </c>
      <c r="Q9">
        <v>145.3</v>
      </c>
      <c r="R9">
        <f t="shared" si="3"/>
        <v>12.300000000000011</v>
      </c>
      <c r="T9">
        <v>4</v>
      </c>
      <c r="U9">
        <v>21.7</v>
      </c>
      <c r="V9" s="3">
        <f t="shared" si="4"/>
        <v>14.229508196721309</v>
      </c>
      <c r="W9" s="2">
        <f t="shared" si="5"/>
        <v>27.67213114754098</v>
      </c>
      <c r="X9">
        <v>4</v>
      </c>
      <c r="Y9">
        <f t="shared" si="14"/>
        <v>2.7</v>
      </c>
      <c r="Z9">
        <f t="shared" si="6"/>
        <v>3.6</v>
      </c>
      <c r="AA9">
        <f t="shared" si="7"/>
        <v>4</v>
      </c>
      <c r="AB9">
        <f ca="1" t="shared" si="8"/>
        <v>3</v>
      </c>
      <c r="AC9">
        <f ca="1" t="shared" si="9"/>
        <v>4</v>
      </c>
      <c r="AD9" s="3">
        <f ca="1" t="shared" si="10"/>
        <v>13.44262295081967</v>
      </c>
      <c r="AE9" s="3">
        <f ca="1" t="shared" si="11"/>
        <v>27.67213114754098</v>
      </c>
      <c r="AF9" s="3">
        <f t="shared" si="12"/>
        <v>21.980327868852456</v>
      </c>
      <c r="AG9" s="3">
        <f t="shared" si="13"/>
        <v>10.957377049180325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21.7</v>
      </c>
      <c r="G10">
        <f t="shared" si="2"/>
        <v>21</v>
      </c>
      <c r="I10">
        <f t="shared" si="1"/>
        <v>130.2</v>
      </c>
      <c r="L10" s="2">
        <v>95</v>
      </c>
      <c r="M10">
        <v>6</v>
      </c>
      <c r="N10">
        <v>6</v>
      </c>
      <c r="O10">
        <v>6</v>
      </c>
      <c r="P10" t="s">
        <v>75</v>
      </c>
      <c r="Q10">
        <v>167</v>
      </c>
      <c r="R10">
        <f t="shared" si="3"/>
        <v>21.69999999999999</v>
      </c>
      <c r="T10">
        <v>5</v>
      </c>
      <c r="U10">
        <v>9.800000000000011</v>
      </c>
      <c r="V10" s="3">
        <f t="shared" si="4"/>
        <v>6.426229508196728</v>
      </c>
      <c r="W10" s="2">
        <f t="shared" si="5"/>
        <v>34.09836065573771</v>
      </c>
      <c r="X10">
        <v>5</v>
      </c>
      <c r="Y10">
        <f t="shared" si="14"/>
        <v>3.6</v>
      </c>
      <c r="Z10">
        <f t="shared" si="6"/>
        <v>4.5</v>
      </c>
      <c r="AA10">
        <f t="shared" si="7"/>
        <v>5</v>
      </c>
      <c r="AB10">
        <f ca="1" t="shared" si="8"/>
        <v>4</v>
      </c>
      <c r="AC10">
        <f ca="1" t="shared" si="9"/>
        <v>5</v>
      </c>
      <c r="AD10" s="3">
        <f ca="1" t="shared" si="10"/>
        <v>27.67213114754098</v>
      </c>
      <c r="AE10" s="3">
        <f ca="1" t="shared" si="11"/>
        <v>34.09836065573771</v>
      </c>
      <c r="AF10" s="3">
        <f t="shared" si="12"/>
        <v>30.885245901639344</v>
      </c>
      <c r="AG10" s="3">
        <f t="shared" si="13"/>
        <v>8.904918032786888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9.800000000000011</v>
      </c>
      <c r="G11">
        <f t="shared" si="2"/>
        <v>42.7</v>
      </c>
      <c r="I11">
        <f t="shared" si="1"/>
        <v>68.59999999942964</v>
      </c>
      <c r="L11" s="2">
        <v>95</v>
      </c>
      <c r="M11">
        <v>6</v>
      </c>
      <c r="N11">
        <v>6</v>
      </c>
      <c r="O11">
        <v>7</v>
      </c>
      <c r="P11" t="s">
        <v>76</v>
      </c>
      <c r="Q11">
        <v>176.8</v>
      </c>
      <c r="R11">
        <f t="shared" si="3"/>
        <v>9.800000000000011</v>
      </c>
      <c r="T11">
        <v>6</v>
      </c>
      <c r="U11">
        <v>7.5</v>
      </c>
      <c r="V11" s="3">
        <f t="shared" si="4"/>
        <v>4.918032786885245</v>
      </c>
      <c r="W11" s="2">
        <f t="shared" si="5"/>
        <v>39.016393442622956</v>
      </c>
      <c r="X11">
        <v>6</v>
      </c>
      <c r="Y11">
        <f t="shared" si="14"/>
        <v>4.5</v>
      </c>
      <c r="Z11">
        <f t="shared" si="6"/>
        <v>5.4</v>
      </c>
      <c r="AA11">
        <f t="shared" si="7"/>
        <v>6</v>
      </c>
      <c r="AB11">
        <f ca="1" t="shared" si="8"/>
        <v>5</v>
      </c>
      <c r="AC11">
        <f ca="1" t="shared" si="9"/>
        <v>6</v>
      </c>
      <c r="AD11" s="3">
        <f ca="1" t="shared" si="10"/>
        <v>34.09836065573771</v>
      </c>
      <c r="AE11" s="3">
        <f ca="1" t="shared" si="11"/>
        <v>39.016393442622956</v>
      </c>
      <c r="AF11" s="3">
        <f t="shared" si="12"/>
        <v>36.06557377049181</v>
      </c>
      <c r="AG11" s="3">
        <f t="shared" si="13"/>
        <v>5.180327868852466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7.5</v>
      </c>
      <c r="G12">
        <f t="shared" si="2"/>
        <v>52.500000000000014</v>
      </c>
      <c r="I12">
        <f t="shared" si="1"/>
        <v>60.00000000043656</v>
      </c>
      <c r="L12" s="2">
        <v>95</v>
      </c>
      <c r="M12">
        <v>6</v>
      </c>
      <c r="N12">
        <v>6</v>
      </c>
      <c r="O12">
        <v>8</v>
      </c>
      <c r="P12" t="s">
        <v>77</v>
      </c>
      <c r="Q12">
        <v>184.3</v>
      </c>
      <c r="R12">
        <f t="shared" si="3"/>
        <v>7.5</v>
      </c>
      <c r="T12">
        <v>7</v>
      </c>
      <c r="U12">
        <v>10</v>
      </c>
      <c r="V12" s="3">
        <f t="shared" si="4"/>
        <v>6.557377049180327</v>
      </c>
      <c r="W12" s="2">
        <f t="shared" si="5"/>
        <v>45.57377049180328</v>
      </c>
      <c r="X12">
        <v>7</v>
      </c>
      <c r="Y12">
        <f t="shared" si="14"/>
        <v>5.4</v>
      </c>
      <c r="Z12">
        <f t="shared" si="6"/>
        <v>6.3</v>
      </c>
      <c r="AA12">
        <f t="shared" si="7"/>
        <v>7</v>
      </c>
      <c r="AB12">
        <f ca="1" t="shared" si="8"/>
        <v>6</v>
      </c>
      <c r="AC12">
        <f ca="1" t="shared" si="9"/>
        <v>7</v>
      </c>
      <c r="AD12" s="3">
        <f ca="1" t="shared" si="10"/>
        <v>39.016393442622956</v>
      </c>
      <c r="AE12" s="3">
        <f ca="1" t="shared" si="11"/>
        <v>45.57377049180328</v>
      </c>
      <c r="AF12" s="3">
        <f t="shared" si="12"/>
        <v>40.98360655737705</v>
      </c>
      <c r="AG12" s="3">
        <f t="shared" si="13"/>
        <v>4.918032786885242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10</v>
      </c>
      <c r="G13">
        <f t="shared" si="2"/>
        <v>60.000000000000014</v>
      </c>
      <c r="I13">
        <f t="shared" si="1"/>
        <v>90</v>
      </c>
      <c r="L13" s="2">
        <v>95</v>
      </c>
      <c r="M13">
        <v>6</v>
      </c>
      <c r="N13">
        <v>6</v>
      </c>
      <c r="O13">
        <v>9</v>
      </c>
      <c r="P13" t="s">
        <v>78</v>
      </c>
      <c r="Q13">
        <v>194.3</v>
      </c>
      <c r="R13">
        <f t="shared" si="3"/>
        <v>10</v>
      </c>
      <c r="T13">
        <v>8</v>
      </c>
      <c r="U13">
        <v>16.5</v>
      </c>
      <c r="V13" s="3">
        <f t="shared" si="4"/>
        <v>10.819672131147538</v>
      </c>
      <c r="W13" s="2">
        <f t="shared" si="5"/>
        <v>56.393442622950815</v>
      </c>
      <c r="X13">
        <v>8</v>
      </c>
      <c r="Y13">
        <f t="shared" si="14"/>
        <v>6.3</v>
      </c>
      <c r="Z13">
        <f t="shared" si="6"/>
        <v>7.2</v>
      </c>
      <c r="AA13">
        <f t="shared" si="7"/>
        <v>8</v>
      </c>
      <c r="AB13">
        <f ca="1" t="shared" si="8"/>
        <v>7</v>
      </c>
      <c r="AC13">
        <f ca="1" t="shared" si="9"/>
        <v>8</v>
      </c>
      <c r="AD13" s="3">
        <f ca="1" t="shared" si="10"/>
        <v>45.57377049180328</v>
      </c>
      <c r="AE13" s="3">
        <f ca="1" t="shared" si="11"/>
        <v>56.393442622950815</v>
      </c>
      <c r="AF13" s="3">
        <f t="shared" si="12"/>
        <v>47.73770491803279</v>
      </c>
      <c r="AG13" s="3">
        <f t="shared" si="13"/>
        <v>6.754098360655739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16.5</v>
      </c>
      <c r="G14">
        <f t="shared" si="2"/>
        <v>70.00000000000001</v>
      </c>
      <c r="I14">
        <f t="shared" si="1"/>
        <v>164.99999999903957</v>
      </c>
      <c r="L14" s="2">
        <v>95</v>
      </c>
      <c r="M14">
        <v>6</v>
      </c>
      <c r="N14">
        <v>6</v>
      </c>
      <c r="O14">
        <v>10</v>
      </c>
      <c r="P14" t="s">
        <v>79</v>
      </c>
      <c r="Q14">
        <v>210.8</v>
      </c>
      <c r="R14">
        <f t="shared" si="3"/>
        <v>16.5</v>
      </c>
      <c r="T14">
        <v>9</v>
      </c>
      <c r="U14">
        <v>7</v>
      </c>
      <c r="V14" s="3">
        <f t="shared" si="4"/>
        <v>4.590163934426228</v>
      </c>
      <c r="W14" s="2">
        <f t="shared" si="5"/>
        <v>60.983606557377044</v>
      </c>
      <c r="X14">
        <v>9</v>
      </c>
      <c r="Y14">
        <f t="shared" si="14"/>
        <v>7.2</v>
      </c>
      <c r="Z14">
        <f t="shared" si="6"/>
        <v>8.1</v>
      </c>
      <c r="AA14">
        <f t="shared" si="7"/>
        <v>9</v>
      </c>
      <c r="AB14">
        <f ca="1" t="shared" si="8"/>
        <v>8</v>
      </c>
      <c r="AC14">
        <f ca="1" t="shared" si="9"/>
        <v>9</v>
      </c>
      <c r="AD14" s="3">
        <f ca="1" t="shared" si="10"/>
        <v>56.393442622950815</v>
      </c>
      <c r="AE14" s="3">
        <f ca="1" t="shared" si="11"/>
        <v>60.983606557377044</v>
      </c>
      <c r="AF14" s="3">
        <f t="shared" si="12"/>
        <v>56.85245901639344</v>
      </c>
      <c r="AG14" s="3">
        <f t="shared" si="13"/>
        <v>9.114754098360649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7</v>
      </c>
      <c r="G15">
        <f t="shared" si="2"/>
        <v>86.50000000000001</v>
      </c>
      <c r="I15">
        <f t="shared" si="1"/>
        <v>77.00000000040745</v>
      </c>
      <c r="L15" s="2">
        <v>95</v>
      </c>
      <c r="M15">
        <v>6</v>
      </c>
      <c r="N15">
        <v>6</v>
      </c>
      <c r="O15">
        <v>11</v>
      </c>
      <c r="P15" t="s">
        <v>80</v>
      </c>
      <c r="Q15">
        <v>217.8</v>
      </c>
      <c r="R15">
        <f t="shared" si="3"/>
        <v>7</v>
      </c>
      <c r="T15">
        <v>10</v>
      </c>
      <c r="U15">
        <v>13.7</v>
      </c>
      <c r="V15" s="3">
        <f t="shared" si="4"/>
        <v>8.983606557377048</v>
      </c>
      <c r="W15" s="2">
        <f t="shared" si="5"/>
        <v>69.96721311475409</v>
      </c>
      <c r="X15">
        <v>10</v>
      </c>
      <c r="Y15">
        <f t="shared" si="14"/>
        <v>8.1</v>
      </c>
      <c r="Z15">
        <f t="shared" si="6"/>
        <v>9</v>
      </c>
      <c r="AA15">
        <f t="shared" si="7"/>
        <v>10</v>
      </c>
      <c r="AB15">
        <f ca="1" t="shared" si="8"/>
        <v>9</v>
      </c>
      <c r="AC15">
        <f ca="1" t="shared" si="9"/>
        <v>10</v>
      </c>
      <c r="AD15" s="3">
        <f ca="1" t="shared" si="10"/>
        <v>60.983606557377044</v>
      </c>
      <c r="AE15" s="3">
        <f ca="1" t="shared" si="11"/>
        <v>69.96721311475409</v>
      </c>
      <c r="AF15" s="3">
        <f t="shared" si="12"/>
        <v>60.983606557377044</v>
      </c>
      <c r="AG15" s="3">
        <f t="shared" si="13"/>
        <v>4.131147540983605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13.7</v>
      </c>
      <c r="G16">
        <f t="shared" si="2"/>
        <v>93.50000000000001</v>
      </c>
      <c r="I16">
        <f t="shared" si="1"/>
        <v>164.39999999999998</v>
      </c>
      <c r="L16" s="2">
        <v>95</v>
      </c>
      <c r="M16">
        <v>6</v>
      </c>
      <c r="N16">
        <v>6</v>
      </c>
      <c r="O16">
        <v>12</v>
      </c>
      <c r="P16" t="s">
        <v>81</v>
      </c>
      <c r="Q16">
        <v>231.5</v>
      </c>
      <c r="R16">
        <f t="shared" si="3"/>
        <v>13.699999999999989</v>
      </c>
      <c r="T16">
        <v>11</v>
      </c>
      <c r="U16">
        <v>8.300000000000011</v>
      </c>
      <c r="V16" s="3">
        <f t="shared" si="4"/>
        <v>5.442622950819678</v>
      </c>
      <c r="W16" s="2">
        <f t="shared" si="5"/>
        <v>75.40983606557377</v>
      </c>
      <c r="X16">
        <v>11</v>
      </c>
      <c r="Y16">
        <f t="shared" si="14"/>
        <v>9</v>
      </c>
      <c r="Z16">
        <f t="shared" si="6"/>
        <v>9.9</v>
      </c>
      <c r="AA16">
        <f t="shared" si="7"/>
        <v>10</v>
      </c>
      <c r="AB16">
        <f ca="1" t="shared" si="8"/>
        <v>9</v>
      </c>
      <c r="AC16">
        <f ca="1" t="shared" si="9"/>
        <v>10</v>
      </c>
      <c r="AD16" s="3">
        <f ca="1" t="shared" si="10"/>
        <v>60.983606557377044</v>
      </c>
      <c r="AE16" s="3">
        <f ca="1" t="shared" si="11"/>
        <v>69.96721311475409</v>
      </c>
      <c r="AF16" s="3">
        <f t="shared" si="12"/>
        <v>69.06885245901638</v>
      </c>
      <c r="AG16" s="3">
        <f t="shared" si="13"/>
        <v>8.08524590163934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8.300000000000011</v>
      </c>
      <c r="G17">
        <f t="shared" si="2"/>
        <v>107.20000000000002</v>
      </c>
      <c r="I17">
        <f t="shared" si="1"/>
        <v>107.89999999951702</v>
      </c>
      <c r="L17" s="2">
        <v>95</v>
      </c>
      <c r="M17">
        <v>6</v>
      </c>
      <c r="N17">
        <v>6</v>
      </c>
      <c r="O17">
        <v>13</v>
      </c>
      <c r="P17" t="s">
        <v>82</v>
      </c>
      <c r="Q17">
        <v>239.8</v>
      </c>
      <c r="R17">
        <f t="shared" si="3"/>
        <v>8.300000000000011</v>
      </c>
      <c r="T17">
        <v>12</v>
      </c>
      <c r="U17">
        <v>4.699999999999989</v>
      </c>
      <c r="V17" s="3">
        <f t="shared" si="4"/>
        <v>3.081967213114746</v>
      </c>
      <c r="W17" s="2">
        <f t="shared" si="5"/>
        <v>78.49180327868852</v>
      </c>
      <c r="X17">
        <v>12</v>
      </c>
      <c r="Y17">
        <f t="shared" si="14"/>
        <v>9.9</v>
      </c>
      <c r="Z17">
        <f t="shared" si="6"/>
        <v>10.8</v>
      </c>
      <c r="AA17">
        <f t="shared" si="7"/>
        <v>11</v>
      </c>
      <c r="AB17">
        <f ca="1" t="shared" si="8"/>
        <v>10</v>
      </c>
      <c r="AC17">
        <f ca="1" t="shared" si="9"/>
        <v>11</v>
      </c>
      <c r="AD17" s="3">
        <f ca="1" t="shared" si="10"/>
        <v>69.96721311475409</v>
      </c>
      <c r="AE17" s="3">
        <f ca="1" t="shared" si="11"/>
        <v>75.40983606557377</v>
      </c>
      <c r="AF17" s="3">
        <f t="shared" si="12"/>
        <v>74.32131147540984</v>
      </c>
      <c r="AG17" s="3">
        <f t="shared" si="13"/>
        <v>5.252459016393459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4.699999999999989</v>
      </c>
      <c r="G18">
        <f t="shared" si="2"/>
        <v>115.50000000000003</v>
      </c>
      <c r="I18">
        <f t="shared" si="1"/>
        <v>65.80000000027341</v>
      </c>
      <c r="L18" s="2">
        <v>95</v>
      </c>
      <c r="M18">
        <v>6</v>
      </c>
      <c r="N18">
        <v>6</v>
      </c>
      <c r="O18">
        <v>14</v>
      </c>
      <c r="P18" t="s">
        <v>83</v>
      </c>
      <c r="Q18">
        <v>244.5</v>
      </c>
      <c r="R18">
        <f t="shared" si="3"/>
        <v>4.699999999999989</v>
      </c>
      <c r="T18">
        <v>13</v>
      </c>
      <c r="U18">
        <v>4.300000000000011</v>
      </c>
      <c r="V18" s="3">
        <f t="shared" si="4"/>
        <v>2.8196721311475477</v>
      </c>
      <c r="W18" s="2">
        <f t="shared" si="5"/>
        <v>81.31147540983606</v>
      </c>
      <c r="X18">
        <v>13</v>
      </c>
      <c r="Y18">
        <f t="shared" si="14"/>
        <v>10.8</v>
      </c>
      <c r="Z18">
        <f t="shared" si="6"/>
        <v>11.7</v>
      </c>
      <c r="AA18">
        <f t="shared" si="7"/>
        <v>12</v>
      </c>
      <c r="AB18">
        <f ca="1" t="shared" si="8"/>
        <v>11</v>
      </c>
      <c r="AC18">
        <f ca="1" t="shared" si="9"/>
        <v>12</v>
      </c>
      <c r="AD18" s="3">
        <f ca="1" t="shared" si="10"/>
        <v>75.40983606557377</v>
      </c>
      <c r="AE18" s="3">
        <f ca="1" t="shared" si="11"/>
        <v>78.49180327868852</v>
      </c>
      <c r="AF18" s="3">
        <f t="shared" si="12"/>
        <v>77.5672131147541</v>
      </c>
      <c r="AG18" s="3">
        <f t="shared" si="13"/>
        <v>3.245901639344254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4.300000000000011</v>
      </c>
      <c r="G19">
        <f t="shared" si="2"/>
        <v>120.20000000000002</v>
      </c>
      <c r="I19">
        <f t="shared" si="1"/>
        <v>64.50000000000017</v>
      </c>
      <c r="L19" s="2">
        <v>95</v>
      </c>
      <c r="M19">
        <v>6</v>
      </c>
      <c r="N19">
        <v>6</v>
      </c>
      <c r="O19">
        <v>15</v>
      </c>
      <c r="P19" t="s">
        <v>84</v>
      </c>
      <c r="Q19">
        <v>248.8</v>
      </c>
      <c r="R19">
        <f t="shared" si="3"/>
        <v>4.300000000000011</v>
      </c>
      <c r="T19">
        <v>14</v>
      </c>
      <c r="U19">
        <v>10</v>
      </c>
      <c r="V19" s="3">
        <f t="shared" si="4"/>
        <v>6.557377049180327</v>
      </c>
      <c r="W19" s="2">
        <f t="shared" si="5"/>
        <v>87.8688524590164</v>
      </c>
      <c r="X19">
        <v>14</v>
      </c>
      <c r="Y19">
        <f t="shared" si="14"/>
        <v>11.7</v>
      </c>
      <c r="Z19">
        <f t="shared" si="6"/>
        <v>12.6</v>
      </c>
      <c r="AA19">
        <f t="shared" si="7"/>
        <v>13</v>
      </c>
      <c r="AB19">
        <f ca="1" t="shared" si="8"/>
        <v>12</v>
      </c>
      <c r="AC19">
        <f ca="1" t="shared" si="9"/>
        <v>13</v>
      </c>
      <c r="AD19" s="3">
        <f ca="1" t="shared" si="10"/>
        <v>78.49180327868852</v>
      </c>
      <c r="AE19" s="3">
        <f ca="1" t="shared" si="11"/>
        <v>81.31147540983606</v>
      </c>
      <c r="AF19" s="3">
        <f t="shared" si="12"/>
        <v>80.18360655737705</v>
      </c>
      <c r="AG19" s="3">
        <f t="shared" si="13"/>
        <v>2.6163934426229503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10</v>
      </c>
      <c r="G20">
        <f t="shared" si="2"/>
        <v>124.50000000000003</v>
      </c>
      <c r="I20">
        <f t="shared" si="1"/>
        <v>159.99999999941792</v>
      </c>
      <c r="L20" s="2">
        <v>95</v>
      </c>
      <c r="M20">
        <v>6</v>
      </c>
      <c r="N20">
        <v>6</v>
      </c>
      <c r="O20">
        <v>16</v>
      </c>
      <c r="P20" t="s">
        <v>85</v>
      </c>
      <c r="Q20">
        <v>258.8</v>
      </c>
      <c r="R20">
        <f t="shared" si="3"/>
        <v>10</v>
      </c>
      <c r="T20">
        <v>15</v>
      </c>
      <c r="U20">
        <v>7.5</v>
      </c>
      <c r="V20" s="3">
        <f t="shared" si="4"/>
        <v>4.918032786885245</v>
      </c>
      <c r="W20" s="2">
        <f t="shared" si="5"/>
        <v>92.78688524590164</v>
      </c>
      <c r="X20">
        <v>15</v>
      </c>
      <c r="Y20">
        <f t="shared" si="14"/>
        <v>12.6</v>
      </c>
      <c r="Z20">
        <f t="shared" si="6"/>
        <v>13.5</v>
      </c>
      <c r="AA20">
        <f t="shared" si="7"/>
        <v>14</v>
      </c>
      <c r="AB20">
        <f ca="1" t="shared" si="8"/>
        <v>13</v>
      </c>
      <c r="AC20">
        <f ca="1" t="shared" si="9"/>
        <v>14</v>
      </c>
      <c r="AD20" s="3">
        <f ca="1" t="shared" si="10"/>
        <v>81.31147540983606</v>
      </c>
      <c r="AE20" s="3">
        <f ca="1" t="shared" si="11"/>
        <v>87.8688524590164</v>
      </c>
      <c r="AF20" s="3">
        <f t="shared" si="12"/>
        <v>84.59016393442623</v>
      </c>
      <c r="AG20" s="3">
        <f t="shared" si="13"/>
        <v>4.406557377049182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7.5</v>
      </c>
      <c r="G21">
        <f t="shared" si="2"/>
        <v>134.50000000000003</v>
      </c>
      <c r="I21">
        <f t="shared" si="1"/>
        <v>127.50000000043656</v>
      </c>
      <c r="L21" s="2">
        <v>95</v>
      </c>
      <c r="M21">
        <v>6</v>
      </c>
      <c r="N21">
        <v>6</v>
      </c>
      <c r="O21">
        <v>17</v>
      </c>
      <c r="P21" t="s">
        <v>86</v>
      </c>
      <c r="Q21">
        <v>266.3</v>
      </c>
      <c r="R21">
        <f t="shared" si="3"/>
        <v>7.5</v>
      </c>
      <c r="T21">
        <v>16</v>
      </c>
      <c r="U21">
        <v>5.199999999999989</v>
      </c>
      <c r="V21" s="3">
        <f t="shared" si="4"/>
        <v>3.4098360655737627</v>
      </c>
      <c r="W21" s="2">
        <f t="shared" si="5"/>
        <v>96.1967213114754</v>
      </c>
      <c r="X21">
        <v>16</v>
      </c>
      <c r="Y21">
        <f t="shared" si="14"/>
        <v>13.5</v>
      </c>
      <c r="Z21">
        <f t="shared" si="6"/>
        <v>14.4</v>
      </c>
      <c r="AA21">
        <f t="shared" si="7"/>
        <v>15</v>
      </c>
      <c r="AB21">
        <f ca="1" t="shared" si="8"/>
        <v>14</v>
      </c>
      <c r="AC21">
        <f ca="1" t="shared" si="9"/>
        <v>15</v>
      </c>
      <c r="AD21" s="3">
        <f ca="1" t="shared" si="10"/>
        <v>87.8688524590164</v>
      </c>
      <c r="AE21" s="3">
        <f ca="1" t="shared" si="11"/>
        <v>92.78688524590164</v>
      </c>
      <c r="AF21" s="3">
        <f t="shared" si="12"/>
        <v>89.8360655737705</v>
      </c>
      <c r="AG21" s="3">
        <f t="shared" si="13"/>
        <v>5.245901639344268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5.199999999999989</v>
      </c>
      <c r="G22">
        <f t="shared" si="2"/>
        <v>142.00000000000003</v>
      </c>
      <c r="I22">
        <f t="shared" si="1"/>
        <v>93.5999999999998</v>
      </c>
      <c r="L22" s="2">
        <v>95</v>
      </c>
      <c r="M22">
        <v>6</v>
      </c>
      <c r="N22">
        <v>6</v>
      </c>
      <c r="O22">
        <v>18</v>
      </c>
      <c r="P22" t="s">
        <v>87</v>
      </c>
      <c r="Q22">
        <v>271.5</v>
      </c>
      <c r="R22">
        <f t="shared" si="3"/>
        <v>5.199999999999989</v>
      </c>
      <c r="T22">
        <v>17</v>
      </c>
      <c r="U22">
        <v>3.3000000000000114</v>
      </c>
      <c r="V22" s="3">
        <f t="shared" si="4"/>
        <v>2.163934426229515</v>
      </c>
      <c r="W22" s="2">
        <f t="shared" si="5"/>
        <v>98.36065573770492</v>
      </c>
      <c r="X22">
        <v>17</v>
      </c>
      <c r="Y22">
        <f t="shared" si="14"/>
        <v>14.4</v>
      </c>
      <c r="Z22">
        <f t="shared" si="6"/>
        <v>15.3</v>
      </c>
      <c r="AA22">
        <f t="shared" si="7"/>
        <v>16</v>
      </c>
      <c r="AB22">
        <f ca="1" t="shared" si="8"/>
        <v>15</v>
      </c>
      <c r="AC22">
        <f ca="1" t="shared" si="9"/>
        <v>16</v>
      </c>
      <c r="AD22" s="3">
        <f ca="1" t="shared" si="10"/>
        <v>92.78688524590164</v>
      </c>
      <c r="AE22" s="3">
        <f ca="1" t="shared" si="11"/>
        <v>96.1967213114754</v>
      </c>
      <c r="AF22" s="3">
        <f t="shared" si="12"/>
        <v>93.80983606557378</v>
      </c>
      <c r="AG22" s="3">
        <f t="shared" si="13"/>
        <v>3.973770491803279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3.3000000000000114</v>
      </c>
      <c r="G23">
        <f t="shared" si="2"/>
        <v>147.20000000000002</v>
      </c>
      <c r="I23">
        <f t="shared" si="1"/>
        <v>62.69999999980813</v>
      </c>
      <c r="L23" s="2">
        <v>95</v>
      </c>
      <c r="M23">
        <v>6</v>
      </c>
      <c r="N23">
        <v>6</v>
      </c>
      <c r="O23">
        <v>19</v>
      </c>
      <c r="P23" t="s">
        <v>88</v>
      </c>
      <c r="Q23">
        <v>274.8</v>
      </c>
      <c r="R23">
        <f t="shared" si="3"/>
        <v>3.3000000000000114</v>
      </c>
      <c r="T23">
        <v>18</v>
      </c>
      <c r="U23">
        <v>2.5</v>
      </c>
      <c r="V23" s="3">
        <f t="shared" si="4"/>
        <v>1.6393442622950818</v>
      </c>
      <c r="W23" s="2">
        <f t="shared" si="5"/>
        <v>100</v>
      </c>
      <c r="X23">
        <v>18</v>
      </c>
      <c r="Y23">
        <f t="shared" si="14"/>
        <v>15.3</v>
      </c>
      <c r="Z23">
        <f t="shared" si="6"/>
        <v>16.2</v>
      </c>
      <c r="AA23">
        <f t="shared" si="7"/>
        <v>17</v>
      </c>
      <c r="AB23">
        <f ca="1" t="shared" si="8"/>
        <v>16</v>
      </c>
      <c r="AC23">
        <f ca="1" t="shared" si="9"/>
        <v>17</v>
      </c>
      <c r="AD23" s="3">
        <f ca="1" t="shared" si="10"/>
        <v>96.1967213114754</v>
      </c>
      <c r="AE23" s="3">
        <f ca="1" t="shared" si="11"/>
        <v>98.36065573770492</v>
      </c>
      <c r="AF23" s="3">
        <f t="shared" si="12"/>
        <v>96.6295081967213</v>
      </c>
      <c r="AG23" s="3">
        <f t="shared" si="13"/>
        <v>2.8196721311475272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2.5</v>
      </c>
      <c r="G24">
        <f t="shared" si="2"/>
        <v>150.50000000000003</v>
      </c>
      <c r="I24">
        <f t="shared" si="1"/>
        <v>50.00000000014552</v>
      </c>
      <c r="L24" s="2">
        <v>95</v>
      </c>
      <c r="M24">
        <v>6</v>
      </c>
      <c r="N24">
        <v>6</v>
      </c>
      <c r="O24">
        <v>20</v>
      </c>
      <c r="P24" t="s">
        <v>89</v>
      </c>
      <c r="Q24">
        <v>277.3</v>
      </c>
      <c r="R24">
        <f t="shared" si="3"/>
        <v>2.5</v>
      </c>
      <c r="V24" s="3"/>
      <c r="W24" s="2"/>
      <c r="X24">
        <v>19</v>
      </c>
      <c r="Y24">
        <f t="shared" si="14"/>
        <v>16.2</v>
      </c>
      <c r="Z24">
        <f t="shared" si="6"/>
        <v>17.1</v>
      </c>
      <c r="AA24">
        <f t="shared" si="7"/>
        <v>18</v>
      </c>
      <c r="AB24">
        <f ca="1" t="shared" si="8"/>
        <v>17</v>
      </c>
      <c r="AC24">
        <f ca="1" t="shared" si="9"/>
        <v>18</v>
      </c>
      <c r="AD24" s="3">
        <f ca="1" t="shared" si="10"/>
        <v>98.36065573770492</v>
      </c>
      <c r="AE24" s="3">
        <f ca="1" t="shared" si="11"/>
        <v>100</v>
      </c>
      <c r="AF24" s="3">
        <f t="shared" si="12"/>
        <v>98.52459016393443</v>
      </c>
      <c r="AG24" s="3">
        <f t="shared" si="13"/>
        <v>1.8950819672131303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0</v>
      </c>
      <c r="G25">
        <f t="shared" si="2"/>
        <v>153.00000000000003</v>
      </c>
      <c r="I25">
        <f t="shared" si="1"/>
        <v>0</v>
      </c>
      <c r="L25" s="2">
        <v>95</v>
      </c>
      <c r="M25">
        <v>6</v>
      </c>
      <c r="N25">
        <v>6</v>
      </c>
      <c r="O25">
        <v>21</v>
      </c>
      <c r="P25" t="s">
        <v>90</v>
      </c>
      <c r="Q25">
        <v>277.3</v>
      </c>
      <c r="R25">
        <f t="shared" si="3"/>
        <v>0</v>
      </c>
      <c r="V25" s="3"/>
      <c r="W25" s="2"/>
      <c r="X25">
        <v>20</v>
      </c>
      <c r="Y25">
        <f t="shared" si="14"/>
        <v>17.1</v>
      </c>
      <c r="Z25">
        <f t="shared" si="6"/>
        <v>18</v>
      </c>
      <c r="AA25">
        <f t="shared" si="7"/>
        <v>19</v>
      </c>
      <c r="AB25">
        <f ca="1" t="shared" si="8"/>
        <v>18</v>
      </c>
      <c r="AC25">
        <f ca="1" t="shared" si="9"/>
        <v>0</v>
      </c>
      <c r="AD25" s="3">
        <f ca="1" t="shared" si="10"/>
        <v>100</v>
      </c>
      <c r="AE25" s="3">
        <f ca="1" t="shared" si="11"/>
        <v>0</v>
      </c>
      <c r="AF25" s="3">
        <f t="shared" si="12"/>
        <v>100</v>
      </c>
      <c r="AG25" s="3">
        <f t="shared" si="13"/>
        <v>1.475409836065566</v>
      </c>
    </row>
    <row r="26" spans="1:18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0.19999999999998863</v>
      </c>
      <c r="G26">
        <f t="shared" si="2"/>
        <v>153.00000000000003</v>
      </c>
      <c r="I26">
        <f t="shared" si="1"/>
        <v>4.3999999999881085</v>
      </c>
      <c r="L26" s="2">
        <v>95</v>
      </c>
      <c r="M26">
        <v>6</v>
      </c>
      <c r="N26">
        <v>6</v>
      </c>
      <c r="O26">
        <v>22</v>
      </c>
      <c r="P26" t="s">
        <v>91</v>
      </c>
      <c r="Q26">
        <v>277.5</v>
      </c>
      <c r="R26">
        <f t="shared" si="3"/>
        <v>0.19999999999998863</v>
      </c>
    </row>
    <row r="27" spans="1:18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153.20000000000002</v>
      </c>
      <c r="I27">
        <f t="shared" si="1"/>
        <v>0</v>
      </c>
      <c r="L27" s="2">
        <v>95</v>
      </c>
      <c r="M27">
        <v>6</v>
      </c>
      <c r="N27">
        <v>6</v>
      </c>
      <c r="O27">
        <v>23</v>
      </c>
      <c r="P27" t="s">
        <v>92</v>
      </c>
      <c r="Q27">
        <v>277.5</v>
      </c>
      <c r="R27">
        <f t="shared" si="3"/>
        <v>0</v>
      </c>
    </row>
    <row r="28" spans="1:18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153.20000000000002</v>
      </c>
      <c r="I28">
        <f t="shared" si="1"/>
        <v>0</v>
      </c>
      <c r="L28" s="2">
        <v>95</v>
      </c>
      <c r="M28">
        <v>6</v>
      </c>
      <c r="N28">
        <v>7</v>
      </c>
      <c r="O28">
        <v>0</v>
      </c>
      <c r="P28" t="s">
        <v>93</v>
      </c>
      <c r="Q28">
        <v>277.5</v>
      </c>
      <c r="R28">
        <f t="shared" si="3"/>
        <v>0</v>
      </c>
    </row>
    <row r="29" spans="1:18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153.20000000000002</v>
      </c>
      <c r="I29">
        <f t="shared" si="1"/>
        <v>0</v>
      </c>
      <c r="L29" s="2">
        <v>95</v>
      </c>
      <c r="M29">
        <v>6</v>
      </c>
      <c r="N29">
        <v>7</v>
      </c>
      <c r="O29">
        <v>1</v>
      </c>
      <c r="P29" t="s">
        <v>94</v>
      </c>
      <c r="Q29">
        <v>277.5</v>
      </c>
      <c r="R29">
        <f t="shared" si="3"/>
        <v>0</v>
      </c>
    </row>
    <row r="30" spans="1:18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153.20000000000002</v>
      </c>
      <c r="I30">
        <f t="shared" si="1"/>
        <v>0</v>
      </c>
      <c r="L30" s="2">
        <v>95</v>
      </c>
      <c r="M30">
        <v>6</v>
      </c>
      <c r="N30">
        <v>7</v>
      </c>
      <c r="O30">
        <v>2</v>
      </c>
      <c r="P30" t="s">
        <v>95</v>
      </c>
      <c r="Q30">
        <v>277.5</v>
      </c>
      <c r="R30">
        <f t="shared" si="3"/>
        <v>0</v>
      </c>
    </row>
    <row r="31" spans="1:18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153.20000000000002</v>
      </c>
      <c r="I31">
        <f t="shared" si="1"/>
        <v>0</v>
      </c>
      <c r="L31" s="2">
        <v>95</v>
      </c>
      <c r="M31">
        <v>6</v>
      </c>
      <c r="N31">
        <v>7</v>
      </c>
      <c r="O31">
        <v>3</v>
      </c>
      <c r="P31" t="s">
        <v>96</v>
      </c>
      <c r="Q31">
        <v>277.5</v>
      </c>
      <c r="R31">
        <f t="shared" si="3"/>
        <v>0</v>
      </c>
    </row>
    <row r="32" spans="1:18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153.20000000000002</v>
      </c>
      <c r="I32">
        <f t="shared" si="1"/>
        <v>0</v>
      </c>
      <c r="L32" s="2">
        <v>95</v>
      </c>
      <c r="M32">
        <v>6</v>
      </c>
      <c r="N32">
        <v>7</v>
      </c>
      <c r="O32">
        <v>4</v>
      </c>
      <c r="P32" t="s">
        <v>97</v>
      </c>
      <c r="Q32">
        <v>277.5</v>
      </c>
      <c r="R32">
        <f t="shared" si="3"/>
        <v>0</v>
      </c>
    </row>
    <row r="33" spans="1:18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153.20000000000002</v>
      </c>
      <c r="I33">
        <f t="shared" si="1"/>
        <v>0</v>
      </c>
      <c r="L33" s="2">
        <v>95</v>
      </c>
      <c r="M33">
        <v>6</v>
      </c>
      <c r="N33">
        <v>7</v>
      </c>
      <c r="O33">
        <v>5</v>
      </c>
      <c r="P33" t="s">
        <v>98</v>
      </c>
      <c r="Q33">
        <v>277.5</v>
      </c>
      <c r="R33">
        <f t="shared" si="3"/>
        <v>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153.20000000000002</v>
      </c>
      <c r="I34">
        <f t="shared" si="1"/>
        <v>0</v>
      </c>
      <c r="L34" s="2">
        <v>95</v>
      </c>
      <c r="M34">
        <v>6</v>
      </c>
      <c r="N34">
        <v>7</v>
      </c>
      <c r="O34">
        <v>6</v>
      </c>
      <c r="P34" t="s">
        <v>99</v>
      </c>
      <c r="Q34">
        <v>277.5</v>
      </c>
      <c r="R34">
        <f t="shared" si="3"/>
        <v>0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0.30000000000001137</v>
      </c>
      <c r="G35">
        <f t="shared" si="2"/>
        <v>153.20000000000002</v>
      </c>
      <c r="I35">
        <f t="shared" si="1"/>
        <v>9.000000000000341</v>
      </c>
      <c r="L35" s="2">
        <v>95</v>
      </c>
      <c r="M35">
        <v>6</v>
      </c>
      <c r="N35">
        <v>7</v>
      </c>
      <c r="O35">
        <v>7</v>
      </c>
      <c r="P35" t="s">
        <v>100</v>
      </c>
      <c r="Q35">
        <v>277.8</v>
      </c>
      <c r="R35">
        <f t="shared" si="3"/>
        <v>0.30000000000001137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153.50000000000003</v>
      </c>
      <c r="I36">
        <f aca="true" t="shared" si="16" ref="I36:I52">F36*24*(E36-$E$4)</f>
        <v>0</v>
      </c>
      <c r="L36" s="2">
        <v>95</v>
      </c>
      <c r="M36">
        <v>6</v>
      </c>
      <c r="N36">
        <v>7</v>
      </c>
      <c r="O36">
        <v>8</v>
      </c>
      <c r="P36" t="s">
        <v>101</v>
      </c>
      <c r="Q36">
        <v>277.8</v>
      </c>
      <c r="R36">
        <f t="shared" si="3"/>
        <v>0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153.50000000000003</v>
      </c>
      <c r="I37">
        <f t="shared" si="16"/>
        <v>0</v>
      </c>
      <c r="L37" s="2">
        <v>95</v>
      </c>
      <c r="M37">
        <v>6</v>
      </c>
      <c r="N37">
        <v>7</v>
      </c>
      <c r="O37">
        <v>9</v>
      </c>
      <c r="P37" t="s">
        <v>102</v>
      </c>
      <c r="Q37">
        <v>277.8</v>
      </c>
      <c r="R37">
        <f t="shared" si="3"/>
        <v>0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0.5</v>
      </c>
      <c r="G38">
        <f t="shared" si="2"/>
        <v>153.50000000000003</v>
      </c>
      <c r="I38">
        <f t="shared" si="16"/>
        <v>16.5</v>
      </c>
      <c r="K38">
        <f aca="true" t="shared" si="17" ref="K38:K52">G38-$G$38</f>
        <v>0</v>
      </c>
      <c r="L38" s="2">
        <v>95</v>
      </c>
      <c r="M38">
        <v>6</v>
      </c>
      <c r="N38">
        <v>7</v>
      </c>
      <c r="O38">
        <v>10</v>
      </c>
      <c r="P38" t="s">
        <v>103</v>
      </c>
      <c r="Q38">
        <v>278.3</v>
      </c>
      <c r="R38">
        <f t="shared" si="3"/>
        <v>0.5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154.00000000000003</v>
      </c>
      <c r="I39">
        <f t="shared" si="16"/>
        <v>0</v>
      </c>
      <c r="K39">
        <f t="shared" si="17"/>
        <v>0.5</v>
      </c>
      <c r="L39" s="2">
        <v>95</v>
      </c>
      <c r="M39">
        <v>6</v>
      </c>
      <c r="N39">
        <v>7</v>
      </c>
      <c r="O39">
        <v>11</v>
      </c>
      <c r="P39" t="s">
        <v>104</v>
      </c>
      <c r="Q39">
        <v>278.3</v>
      </c>
      <c r="R39">
        <f t="shared" si="3"/>
        <v>0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154.00000000000003</v>
      </c>
      <c r="I40">
        <f t="shared" si="16"/>
        <v>0</v>
      </c>
      <c r="K40">
        <f t="shared" si="17"/>
        <v>0.5</v>
      </c>
      <c r="L40" s="2">
        <v>95</v>
      </c>
      <c r="M40">
        <v>6</v>
      </c>
      <c r="N40">
        <v>7</v>
      </c>
      <c r="O40">
        <v>12</v>
      </c>
      <c r="P40" t="s">
        <v>105</v>
      </c>
      <c r="Q40">
        <v>278.3</v>
      </c>
      <c r="R40">
        <f t="shared" si="3"/>
        <v>0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154.00000000000003</v>
      </c>
      <c r="I41">
        <f t="shared" si="16"/>
        <v>0</v>
      </c>
      <c r="K41">
        <f t="shared" si="17"/>
        <v>0.5</v>
      </c>
      <c r="L41" s="2">
        <v>95</v>
      </c>
      <c r="M41">
        <v>6</v>
      </c>
      <c r="N41">
        <v>7</v>
      </c>
      <c r="O41">
        <v>13</v>
      </c>
      <c r="P41" t="s">
        <v>106</v>
      </c>
      <c r="Q41">
        <v>278.3</v>
      </c>
      <c r="R41">
        <f t="shared" si="3"/>
        <v>0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154.00000000000003</v>
      </c>
      <c r="I42">
        <f t="shared" si="16"/>
        <v>0</v>
      </c>
      <c r="K42">
        <f t="shared" si="17"/>
        <v>0.5</v>
      </c>
      <c r="L42" s="2">
        <v>95</v>
      </c>
      <c r="M42">
        <v>6</v>
      </c>
      <c r="N42">
        <v>7</v>
      </c>
      <c r="O42">
        <v>14</v>
      </c>
      <c r="P42" t="s">
        <v>107</v>
      </c>
      <c r="Q42">
        <v>278.3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154.00000000000003</v>
      </c>
      <c r="I43">
        <f t="shared" si="16"/>
        <v>0</v>
      </c>
      <c r="K43">
        <f t="shared" si="17"/>
        <v>0.5</v>
      </c>
      <c r="L43" s="2">
        <v>95</v>
      </c>
      <c r="M43">
        <v>6</v>
      </c>
      <c r="N43">
        <v>7</v>
      </c>
      <c r="O43">
        <v>15</v>
      </c>
      <c r="P43" t="s">
        <v>108</v>
      </c>
      <c r="Q43">
        <v>278.3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154.00000000000003</v>
      </c>
      <c r="I44">
        <f t="shared" si="16"/>
        <v>0</v>
      </c>
      <c r="K44">
        <f t="shared" si="17"/>
        <v>0.5</v>
      </c>
      <c r="L44" s="2">
        <v>95</v>
      </c>
      <c r="M44">
        <v>6</v>
      </c>
      <c r="N44">
        <v>7</v>
      </c>
      <c r="O44">
        <v>16</v>
      </c>
      <c r="P44" t="s">
        <v>109</v>
      </c>
      <c r="Q44">
        <v>278.3</v>
      </c>
      <c r="R44">
        <f t="shared" si="3"/>
        <v>0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154.00000000000003</v>
      </c>
      <c r="I45">
        <f t="shared" si="16"/>
        <v>0</v>
      </c>
      <c r="K45">
        <f t="shared" si="17"/>
        <v>0.5</v>
      </c>
      <c r="L45" s="2">
        <v>95</v>
      </c>
      <c r="M45">
        <v>6</v>
      </c>
      <c r="N45">
        <v>7</v>
      </c>
      <c r="O45">
        <v>17</v>
      </c>
      <c r="P45" t="s">
        <v>110</v>
      </c>
      <c r="Q45">
        <v>278.3</v>
      </c>
      <c r="R45">
        <f t="shared" si="3"/>
        <v>0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154.00000000000003</v>
      </c>
      <c r="I46">
        <f t="shared" si="16"/>
        <v>0</v>
      </c>
      <c r="K46">
        <f t="shared" si="17"/>
        <v>0.5</v>
      </c>
      <c r="L46" s="2">
        <v>95</v>
      </c>
      <c r="M46">
        <v>6</v>
      </c>
      <c r="N46">
        <v>7</v>
      </c>
      <c r="O46">
        <v>18</v>
      </c>
      <c r="P46" t="s">
        <v>111</v>
      </c>
      <c r="Q46">
        <v>278.3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154.00000000000003</v>
      </c>
      <c r="I47">
        <f t="shared" si="16"/>
        <v>0</v>
      </c>
      <c r="K47">
        <f t="shared" si="17"/>
        <v>0.5</v>
      </c>
      <c r="L47" s="2">
        <v>95</v>
      </c>
      <c r="M47">
        <v>6</v>
      </c>
      <c r="N47">
        <v>7</v>
      </c>
      <c r="O47">
        <v>19</v>
      </c>
      <c r="P47" t="s">
        <v>112</v>
      </c>
      <c r="Q47">
        <v>278.3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154.00000000000003</v>
      </c>
      <c r="I48">
        <f t="shared" si="16"/>
        <v>0</v>
      </c>
      <c r="K48">
        <f t="shared" si="17"/>
        <v>0.5</v>
      </c>
      <c r="L48">
        <v>95</v>
      </c>
      <c r="M48">
        <v>6</v>
      </c>
      <c r="N48">
        <v>7</v>
      </c>
      <c r="O48">
        <v>20</v>
      </c>
      <c r="P48" t="s">
        <v>113</v>
      </c>
      <c r="Q48">
        <v>278.3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154.00000000000003</v>
      </c>
      <c r="I49">
        <f t="shared" si="16"/>
        <v>0</v>
      </c>
      <c r="K49">
        <f t="shared" si="17"/>
        <v>0.5</v>
      </c>
      <c r="L49">
        <v>95</v>
      </c>
      <c r="M49">
        <v>6</v>
      </c>
      <c r="N49">
        <v>7</v>
      </c>
      <c r="O49">
        <v>21</v>
      </c>
      <c r="P49" t="s">
        <v>114</v>
      </c>
      <c r="Q49">
        <v>278.3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154.00000000000003</v>
      </c>
      <c r="I50">
        <f t="shared" si="16"/>
        <v>0</v>
      </c>
      <c r="K50">
        <f t="shared" si="17"/>
        <v>0.5</v>
      </c>
      <c r="L50">
        <v>95</v>
      </c>
      <c r="M50">
        <v>6</v>
      </c>
      <c r="N50">
        <v>7</v>
      </c>
      <c r="O50">
        <v>22</v>
      </c>
      <c r="P50" t="s">
        <v>115</v>
      </c>
      <c r="Q50">
        <v>278.3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154.00000000000003</v>
      </c>
      <c r="I51">
        <f t="shared" si="16"/>
        <v>0</v>
      </c>
      <c r="K51">
        <f t="shared" si="17"/>
        <v>0.5</v>
      </c>
      <c r="L51">
        <v>95</v>
      </c>
      <c r="M51">
        <v>6</v>
      </c>
      <c r="N51">
        <v>7</v>
      </c>
      <c r="O51">
        <v>23</v>
      </c>
      <c r="P51" t="s">
        <v>116</v>
      </c>
      <c r="Q51">
        <v>278.3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154.00000000000003</v>
      </c>
      <c r="I52">
        <f t="shared" si="16"/>
        <v>0</v>
      </c>
      <c r="K52">
        <f t="shared" si="17"/>
        <v>0.5</v>
      </c>
      <c r="L52">
        <v>95</v>
      </c>
      <c r="M52">
        <v>6</v>
      </c>
      <c r="N52">
        <v>8</v>
      </c>
      <c r="O52">
        <v>0</v>
      </c>
      <c r="P52" t="s">
        <v>117</v>
      </c>
      <c r="Q52">
        <v>278.3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154.00000000000003</v>
      </c>
      <c r="G57" s="3">
        <f>SUM(I4:I52)</f>
        <v>1609.6999999992377</v>
      </c>
      <c r="H57" s="3">
        <f>E4</f>
        <v>34856</v>
      </c>
      <c r="I57" s="3">
        <f>E52</f>
        <v>34857.958333333336</v>
      </c>
      <c r="J57" s="3">
        <f>H57+G57/F57/24</f>
        <v>34856.43552489178</v>
      </c>
      <c r="K57">
        <f>(I57-H57)*24</f>
        <v>47.00000000005821</v>
      </c>
    </row>
    <row r="58" spans="4:11" ht="12.75">
      <c r="D58" s="7" t="s">
        <v>18</v>
      </c>
      <c r="F58" s="3">
        <f>SUM(F7:F24)</f>
        <v>152.50000000000003</v>
      </c>
      <c r="G58" s="3">
        <f>SUM(I7:I24)</f>
        <v>1579.2999999992783</v>
      </c>
      <c r="H58" s="3">
        <f>E7</f>
        <v>34856.125</v>
      </c>
      <c r="I58" s="3">
        <f>E24</f>
        <v>34856.833333333336</v>
      </c>
      <c r="J58" s="3">
        <f>H57+G58/F58/24</f>
        <v>34856.43150273224</v>
      </c>
      <c r="K58" s="8">
        <f>(I58-H58)*24</f>
        <v>17.000000000058208</v>
      </c>
    </row>
    <row r="60" ht="12.75">
      <c r="J60" s="9">
        <f>(J58-H58)*24</f>
        <v>7.35606557369465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112"/>
  <dimension ref="A1:AG60"/>
  <sheetViews>
    <sheetView workbookViewId="0" topLeftCell="A1">
      <selection activeCell="D22" sqref="D22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17</v>
      </c>
    </row>
    <row r="3" ht="12.75" customHeight="1">
      <c r="V3">
        <f>SUM(U6:U33)</f>
        <v>155.7</v>
      </c>
    </row>
    <row r="4" spans="1:24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118</v>
      </c>
      <c r="Q4">
        <v>33</v>
      </c>
      <c r="T4" t="s">
        <v>3</v>
      </c>
      <c r="V4" t="s">
        <v>6</v>
      </c>
      <c r="W4" s="2" t="s">
        <v>7</v>
      </c>
      <c r="X4" t="s">
        <v>8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</v>
      </c>
      <c r="G5">
        <f aca="true" t="shared" si="2" ref="G5:G52">G4+F4</f>
        <v>0</v>
      </c>
      <c r="I5">
        <f t="shared" si="1"/>
        <v>0</v>
      </c>
      <c r="L5" s="2">
        <v>95</v>
      </c>
      <c r="M5">
        <v>6</v>
      </c>
      <c r="N5">
        <v>6</v>
      </c>
      <c r="O5">
        <v>1</v>
      </c>
      <c r="P5" t="s">
        <v>118</v>
      </c>
      <c r="Q5">
        <v>33</v>
      </c>
      <c r="R5">
        <f aca="true" t="shared" si="3" ref="R5:R52">Q5-Q4</f>
        <v>0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0</v>
      </c>
      <c r="G6">
        <f t="shared" si="2"/>
        <v>0</v>
      </c>
      <c r="I6">
        <f t="shared" si="1"/>
        <v>0</v>
      </c>
      <c r="L6" s="2">
        <v>95</v>
      </c>
      <c r="M6">
        <v>6</v>
      </c>
      <c r="N6">
        <v>6</v>
      </c>
      <c r="O6">
        <v>2</v>
      </c>
      <c r="P6" t="s">
        <v>118</v>
      </c>
      <c r="Q6">
        <v>33</v>
      </c>
      <c r="R6">
        <f t="shared" si="3"/>
        <v>0</v>
      </c>
      <c r="T6">
        <v>1</v>
      </c>
      <c r="U6">
        <v>3.5</v>
      </c>
      <c r="V6" s="3">
        <f aca="true" t="shared" si="4" ref="V6:V22">U6/V$3*100</f>
        <v>2.24791265253693</v>
      </c>
      <c r="W6" s="2">
        <f aca="true" t="shared" si="5" ref="W6:W22">W5+V6</f>
        <v>2.24791265253693</v>
      </c>
      <c r="X6">
        <v>1</v>
      </c>
      <c r="Y6">
        <v>0</v>
      </c>
      <c r="Z6">
        <f aca="true" t="shared" si="6" ref="Z6:Z25">X6*V$2/V$1</f>
        <v>0.85</v>
      </c>
      <c r="AA6">
        <f aca="true" t="shared" si="7" ref="AA6:AA25">MATCH(Z6,T$5:T$32,1)</f>
        <v>1</v>
      </c>
      <c r="AB6">
        <f aca="true" ca="1" t="shared" si="8" ref="AB6:AB25">OFFSET(T$4,AA6,0)</f>
        <v>0</v>
      </c>
      <c r="AC6">
        <f aca="true" ca="1" t="shared" si="9" ref="AC6:AC25">OFFSET(T$4,AA6+1,0)</f>
        <v>1</v>
      </c>
      <c r="AD6" s="3">
        <f aca="true" ca="1" t="shared" si="10" ref="AD6:AD25">OFFSET(T$4,AA6,3)</f>
        <v>0</v>
      </c>
      <c r="AE6" s="3">
        <f aca="true" ca="1" t="shared" si="11" ref="AE6:AE25">OFFSET(T$4,AA6+1,3)</f>
        <v>2.24791265253693</v>
      </c>
      <c r="AF6" s="3">
        <f aca="true" t="shared" si="12" ref="AF6:AF25">(Z6-AB6)/(AC6-AB6)*(AE6-AD6)+AD6</f>
        <v>1.9107257546563905</v>
      </c>
      <c r="AG6" s="3">
        <f aca="true" t="shared" si="13" ref="AG6:AG25">AF6-AF5</f>
        <v>1.9107257546563905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0.7999999999999972</v>
      </c>
      <c r="G7">
        <f t="shared" si="2"/>
        <v>0</v>
      </c>
      <c r="I7">
        <f t="shared" si="1"/>
        <v>2.3999999999999915</v>
      </c>
      <c r="L7" s="2">
        <v>95</v>
      </c>
      <c r="M7">
        <v>6</v>
      </c>
      <c r="N7">
        <v>6</v>
      </c>
      <c r="O7">
        <v>3</v>
      </c>
      <c r="P7" t="s">
        <v>118</v>
      </c>
      <c r="Q7">
        <v>33.8</v>
      </c>
      <c r="R7">
        <f t="shared" si="3"/>
        <v>0.7999999999999972</v>
      </c>
      <c r="T7">
        <v>2</v>
      </c>
      <c r="U7">
        <v>4.6</v>
      </c>
      <c r="V7" s="3">
        <f t="shared" si="4"/>
        <v>2.954399486191394</v>
      </c>
      <c r="W7" s="2">
        <f t="shared" si="5"/>
        <v>5.202312138728324</v>
      </c>
      <c r="X7">
        <v>2</v>
      </c>
      <c r="Y7">
        <f aca="true" t="shared" si="14" ref="Y7:Y25">Z6</f>
        <v>0.85</v>
      </c>
      <c r="Z7">
        <f t="shared" si="6"/>
        <v>1.7</v>
      </c>
      <c r="AA7">
        <f t="shared" si="7"/>
        <v>2</v>
      </c>
      <c r="AB7">
        <f ca="1" t="shared" si="8"/>
        <v>1</v>
      </c>
      <c r="AC7">
        <f ca="1" t="shared" si="9"/>
        <v>2</v>
      </c>
      <c r="AD7" s="3">
        <f ca="1" t="shared" si="10"/>
        <v>2.24791265253693</v>
      </c>
      <c r="AE7" s="3">
        <f ca="1" t="shared" si="11"/>
        <v>5.202312138728324</v>
      </c>
      <c r="AF7" s="3">
        <f t="shared" si="12"/>
        <v>4.315992292870906</v>
      </c>
      <c r="AG7" s="3">
        <f t="shared" si="13"/>
        <v>2.4052665382145153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3.5</v>
      </c>
      <c r="G8">
        <f t="shared" si="2"/>
        <v>0.7999999999999972</v>
      </c>
      <c r="I8">
        <f t="shared" si="1"/>
        <v>13.999999999796273</v>
      </c>
      <c r="L8" s="2">
        <v>95</v>
      </c>
      <c r="M8">
        <v>6</v>
      </c>
      <c r="N8">
        <v>6</v>
      </c>
      <c r="O8">
        <v>4</v>
      </c>
      <c r="P8" t="s">
        <v>118</v>
      </c>
      <c r="Q8">
        <v>37.3</v>
      </c>
      <c r="R8">
        <f t="shared" si="3"/>
        <v>3.5</v>
      </c>
      <c r="T8">
        <v>3</v>
      </c>
      <c r="U8">
        <v>8.6</v>
      </c>
      <c r="V8" s="3">
        <f t="shared" si="4"/>
        <v>5.523442517662171</v>
      </c>
      <c r="W8" s="2">
        <f t="shared" si="5"/>
        <v>10.725754656390496</v>
      </c>
      <c r="X8">
        <v>3</v>
      </c>
      <c r="Y8">
        <f t="shared" si="14"/>
        <v>1.7</v>
      </c>
      <c r="Z8">
        <f t="shared" si="6"/>
        <v>2.55</v>
      </c>
      <c r="AA8">
        <f t="shared" si="7"/>
        <v>3</v>
      </c>
      <c r="AB8">
        <f ca="1" t="shared" si="8"/>
        <v>2</v>
      </c>
      <c r="AC8">
        <f ca="1" t="shared" si="9"/>
        <v>3</v>
      </c>
      <c r="AD8" s="3">
        <f ca="1" t="shared" si="10"/>
        <v>5.202312138728324</v>
      </c>
      <c r="AE8" s="3">
        <f ca="1" t="shared" si="11"/>
        <v>10.725754656390496</v>
      </c>
      <c r="AF8" s="3">
        <f t="shared" si="12"/>
        <v>8.240205523442517</v>
      </c>
      <c r="AG8" s="3">
        <f t="shared" si="13"/>
        <v>3.9242132305716115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4.6</v>
      </c>
      <c r="G9">
        <f t="shared" si="2"/>
        <v>4.299999999999997</v>
      </c>
      <c r="I9">
        <f t="shared" si="1"/>
        <v>23.000000000267754</v>
      </c>
      <c r="L9" s="2">
        <v>95</v>
      </c>
      <c r="M9">
        <v>6</v>
      </c>
      <c r="N9">
        <v>6</v>
      </c>
      <c r="O9">
        <v>5</v>
      </c>
      <c r="P9" t="s">
        <v>118</v>
      </c>
      <c r="Q9">
        <v>41.9</v>
      </c>
      <c r="R9">
        <f t="shared" si="3"/>
        <v>4.600000000000001</v>
      </c>
      <c r="T9">
        <v>4</v>
      </c>
      <c r="U9">
        <v>11.2</v>
      </c>
      <c r="V9" s="3">
        <f t="shared" si="4"/>
        <v>7.193320488118177</v>
      </c>
      <c r="W9" s="2">
        <f t="shared" si="5"/>
        <v>17.919075144508675</v>
      </c>
      <c r="X9">
        <v>4</v>
      </c>
      <c r="Y9">
        <f t="shared" si="14"/>
        <v>2.55</v>
      </c>
      <c r="Z9">
        <f t="shared" si="6"/>
        <v>3.4</v>
      </c>
      <c r="AA9">
        <f t="shared" si="7"/>
        <v>4</v>
      </c>
      <c r="AB9">
        <f ca="1" t="shared" si="8"/>
        <v>3</v>
      </c>
      <c r="AC9">
        <f ca="1" t="shared" si="9"/>
        <v>4</v>
      </c>
      <c r="AD9" s="3">
        <f ca="1" t="shared" si="10"/>
        <v>10.725754656390496</v>
      </c>
      <c r="AE9" s="3">
        <f ca="1" t="shared" si="11"/>
        <v>17.919075144508675</v>
      </c>
      <c r="AF9" s="3">
        <f t="shared" si="12"/>
        <v>13.603082851637767</v>
      </c>
      <c r="AG9" s="3">
        <f t="shared" si="13"/>
        <v>5.36287732819525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8.6</v>
      </c>
      <c r="G10">
        <f t="shared" si="2"/>
        <v>8.899999999999997</v>
      </c>
      <c r="I10">
        <f t="shared" si="1"/>
        <v>51.599999999999994</v>
      </c>
      <c r="L10" s="2">
        <v>95</v>
      </c>
      <c r="M10">
        <v>6</v>
      </c>
      <c r="N10">
        <v>6</v>
      </c>
      <c r="O10">
        <v>6</v>
      </c>
      <c r="P10" t="s">
        <v>118</v>
      </c>
      <c r="Q10">
        <v>50.5</v>
      </c>
      <c r="R10">
        <f t="shared" si="3"/>
        <v>8.600000000000001</v>
      </c>
      <c r="T10">
        <v>5</v>
      </c>
      <c r="U10">
        <v>14.5</v>
      </c>
      <c r="V10" s="3">
        <f t="shared" si="4"/>
        <v>9.312780989081567</v>
      </c>
      <c r="W10" s="2">
        <f t="shared" si="5"/>
        <v>27.23185613359024</v>
      </c>
      <c r="X10">
        <v>5</v>
      </c>
      <c r="Y10">
        <f t="shared" si="14"/>
        <v>3.4</v>
      </c>
      <c r="Z10">
        <f t="shared" si="6"/>
        <v>4.25</v>
      </c>
      <c r="AA10">
        <f t="shared" si="7"/>
        <v>5</v>
      </c>
      <c r="AB10">
        <f ca="1" t="shared" si="8"/>
        <v>4</v>
      </c>
      <c r="AC10">
        <f ca="1" t="shared" si="9"/>
        <v>5</v>
      </c>
      <c r="AD10" s="3">
        <f ca="1" t="shared" si="10"/>
        <v>17.919075144508675</v>
      </c>
      <c r="AE10" s="3">
        <f ca="1" t="shared" si="11"/>
        <v>27.23185613359024</v>
      </c>
      <c r="AF10" s="3">
        <f t="shared" si="12"/>
        <v>20.247270391779068</v>
      </c>
      <c r="AG10" s="3">
        <f t="shared" si="13"/>
        <v>6.644187540141301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11.2</v>
      </c>
      <c r="G11">
        <f t="shared" si="2"/>
        <v>17.499999999999996</v>
      </c>
      <c r="I11">
        <f t="shared" si="1"/>
        <v>78.39999999934805</v>
      </c>
      <c r="L11" s="2">
        <v>95</v>
      </c>
      <c r="M11">
        <v>6</v>
      </c>
      <c r="N11">
        <v>6</v>
      </c>
      <c r="O11">
        <v>7</v>
      </c>
      <c r="P11" t="s">
        <v>118</v>
      </c>
      <c r="Q11">
        <v>61.7</v>
      </c>
      <c r="R11">
        <f t="shared" si="3"/>
        <v>11.200000000000003</v>
      </c>
      <c r="T11">
        <v>6</v>
      </c>
      <c r="U11">
        <v>4.3</v>
      </c>
      <c r="V11" s="3">
        <f t="shared" si="4"/>
        <v>2.7617212588310855</v>
      </c>
      <c r="W11" s="2">
        <f t="shared" si="5"/>
        <v>29.993577392421326</v>
      </c>
      <c r="X11">
        <v>6</v>
      </c>
      <c r="Y11">
        <f t="shared" si="14"/>
        <v>4.25</v>
      </c>
      <c r="Z11">
        <f t="shared" si="6"/>
        <v>5.1</v>
      </c>
      <c r="AA11">
        <f t="shared" si="7"/>
        <v>6</v>
      </c>
      <c r="AB11">
        <f ca="1" t="shared" si="8"/>
        <v>5</v>
      </c>
      <c r="AC11">
        <f ca="1" t="shared" si="9"/>
        <v>6</v>
      </c>
      <c r="AD11" s="3">
        <f ca="1" t="shared" si="10"/>
        <v>27.23185613359024</v>
      </c>
      <c r="AE11" s="3">
        <f ca="1" t="shared" si="11"/>
        <v>29.993577392421326</v>
      </c>
      <c r="AF11" s="3">
        <f t="shared" si="12"/>
        <v>27.50802825947335</v>
      </c>
      <c r="AG11" s="3">
        <f t="shared" si="13"/>
        <v>7.260757867694281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14.5</v>
      </c>
      <c r="G12">
        <f t="shared" si="2"/>
        <v>28.699999999999996</v>
      </c>
      <c r="I12">
        <f t="shared" si="1"/>
        <v>116.00000000084401</v>
      </c>
      <c r="L12" s="2">
        <v>95</v>
      </c>
      <c r="M12">
        <v>6</v>
      </c>
      <c r="N12">
        <v>6</v>
      </c>
      <c r="O12">
        <v>8</v>
      </c>
      <c r="P12" t="s">
        <v>118</v>
      </c>
      <c r="Q12">
        <v>76.2</v>
      </c>
      <c r="R12">
        <f t="shared" si="3"/>
        <v>14.5</v>
      </c>
      <c r="T12">
        <v>7</v>
      </c>
      <c r="U12">
        <v>34.8</v>
      </c>
      <c r="V12" s="3">
        <f t="shared" si="4"/>
        <v>22.350674373795762</v>
      </c>
      <c r="W12" s="2">
        <f t="shared" si="5"/>
        <v>52.344251766217084</v>
      </c>
      <c r="X12">
        <v>7</v>
      </c>
      <c r="Y12">
        <f t="shared" si="14"/>
        <v>5.1</v>
      </c>
      <c r="Z12">
        <f t="shared" si="6"/>
        <v>5.95</v>
      </c>
      <c r="AA12">
        <f t="shared" si="7"/>
        <v>6</v>
      </c>
      <c r="AB12">
        <f ca="1" t="shared" si="8"/>
        <v>5</v>
      </c>
      <c r="AC12">
        <f ca="1" t="shared" si="9"/>
        <v>6</v>
      </c>
      <c r="AD12" s="3">
        <f ca="1" t="shared" si="10"/>
        <v>27.23185613359024</v>
      </c>
      <c r="AE12" s="3">
        <f ca="1" t="shared" si="11"/>
        <v>29.993577392421326</v>
      </c>
      <c r="AF12" s="3">
        <f t="shared" si="12"/>
        <v>29.855491329479772</v>
      </c>
      <c r="AG12" s="3">
        <f t="shared" si="13"/>
        <v>2.347463070006423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4.3</v>
      </c>
      <c r="G13">
        <f t="shared" si="2"/>
        <v>43.199999999999996</v>
      </c>
      <c r="I13">
        <f t="shared" si="1"/>
        <v>38.699999999999996</v>
      </c>
      <c r="L13" s="2">
        <v>95</v>
      </c>
      <c r="M13">
        <v>6</v>
      </c>
      <c r="N13">
        <v>6</v>
      </c>
      <c r="O13">
        <v>9</v>
      </c>
      <c r="P13" t="s">
        <v>118</v>
      </c>
      <c r="Q13">
        <v>80.5</v>
      </c>
      <c r="R13">
        <f t="shared" si="3"/>
        <v>4.299999999999997</v>
      </c>
      <c r="T13">
        <v>8</v>
      </c>
      <c r="U13">
        <v>36.3</v>
      </c>
      <c r="V13" s="3">
        <f t="shared" si="4"/>
        <v>23.314065510597302</v>
      </c>
      <c r="W13" s="2">
        <f t="shared" si="5"/>
        <v>75.65831727681439</v>
      </c>
      <c r="X13">
        <v>8</v>
      </c>
      <c r="Y13">
        <f t="shared" si="14"/>
        <v>5.95</v>
      </c>
      <c r="Z13">
        <f t="shared" si="6"/>
        <v>6.8</v>
      </c>
      <c r="AA13">
        <f t="shared" si="7"/>
        <v>7</v>
      </c>
      <c r="AB13">
        <f ca="1" t="shared" si="8"/>
        <v>6</v>
      </c>
      <c r="AC13">
        <f ca="1" t="shared" si="9"/>
        <v>7</v>
      </c>
      <c r="AD13" s="3">
        <f ca="1" t="shared" si="10"/>
        <v>29.993577392421326</v>
      </c>
      <c r="AE13" s="3">
        <f ca="1" t="shared" si="11"/>
        <v>52.344251766217084</v>
      </c>
      <c r="AF13" s="3">
        <f t="shared" si="12"/>
        <v>47.87411689145793</v>
      </c>
      <c r="AG13" s="3">
        <f t="shared" si="13"/>
        <v>18.01862556197816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34.8</v>
      </c>
      <c r="G14">
        <f t="shared" si="2"/>
        <v>47.49999999999999</v>
      </c>
      <c r="I14">
        <f t="shared" si="1"/>
        <v>347.9999999979743</v>
      </c>
      <c r="L14" s="2">
        <v>95</v>
      </c>
      <c r="M14">
        <v>6</v>
      </c>
      <c r="N14">
        <v>6</v>
      </c>
      <c r="O14">
        <v>10</v>
      </c>
      <c r="P14" t="s">
        <v>118</v>
      </c>
      <c r="Q14">
        <v>115.3</v>
      </c>
      <c r="R14">
        <f t="shared" si="3"/>
        <v>34.8</v>
      </c>
      <c r="T14">
        <v>9</v>
      </c>
      <c r="U14">
        <v>15.8</v>
      </c>
      <c r="V14" s="3">
        <f t="shared" si="4"/>
        <v>10.147719974309572</v>
      </c>
      <c r="W14" s="2">
        <f t="shared" si="5"/>
        <v>85.80603725112395</v>
      </c>
      <c r="X14">
        <v>9</v>
      </c>
      <c r="Y14">
        <f t="shared" si="14"/>
        <v>6.8</v>
      </c>
      <c r="Z14">
        <f t="shared" si="6"/>
        <v>7.65</v>
      </c>
      <c r="AA14">
        <f t="shared" si="7"/>
        <v>8</v>
      </c>
      <c r="AB14">
        <f ca="1" t="shared" si="8"/>
        <v>7</v>
      </c>
      <c r="AC14">
        <f ca="1" t="shared" si="9"/>
        <v>8</v>
      </c>
      <c r="AD14" s="3">
        <f ca="1" t="shared" si="10"/>
        <v>52.344251766217084</v>
      </c>
      <c r="AE14" s="3">
        <f ca="1" t="shared" si="11"/>
        <v>75.65831727681439</v>
      </c>
      <c r="AF14" s="3">
        <f t="shared" si="12"/>
        <v>67.49839434810534</v>
      </c>
      <c r="AG14" s="3">
        <f t="shared" si="13"/>
        <v>19.624277456647405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36.3</v>
      </c>
      <c r="G15">
        <f t="shared" si="2"/>
        <v>82.29999999999998</v>
      </c>
      <c r="I15">
        <f t="shared" si="1"/>
        <v>399.3000000021129</v>
      </c>
      <c r="L15" s="2">
        <v>95</v>
      </c>
      <c r="M15">
        <v>6</v>
      </c>
      <c r="N15">
        <v>6</v>
      </c>
      <c r="O15">
        <v>11</v>
      </c>
      <c r="P15" t="s">
        <v>118</v>
      </c>
      <c r="Q15">
        <v>151.6</v>
      </c>
      <c r="R15">
        <f t="shared" si="3"/>
        <v>36.3</v>
      </c>
      <c r="T15">
        <v>10</v>
      </c>
      <c r="U15">
        <v>9.400000000000006</v>
      </c>
      <c r="V15" s="3">
        <f t="shared" si="4"/>
        <v>6.03725112395633</v>
      </c>
      <c r="W15" s="2">
        <f t="shared" si="5"/>
        <v>91.84328837508028</v>
      </c>
      <c r="X15">
        <v>10</v>
      </c>
      <c r="Y15">
        <f t="shared" si="14"/>
        <v>7.65</v>
      </c>
      <c r="Z15">
        <f t="shared" si="6"/>
        <v>8.5</v>
      </c>
      <c r="AA15">
        <f t="shared" si="7"/>
        <v>9</v>
      </c>
      <c r="AB15">
        <f ca="1" t="shared" si="8"/>
        <v>8</v>
      </c>
      <c r="AC15">
        <f ca="1" t="shared" si="9"/>
        <v>9</v>
      </c>
      <c r="AD15" s="3">
        <f ca="1" t="shared" si="10"/>
        <v>75.65831727681439</v>
      </c>
      <c r="AE15" s="3">
        <f ca="1" t="shared" si="11"/>
        <v>85.80603725112395</v>
      </c>
      <c r="AF15" s="3">
        <f t="shared" si="12"/>
        <v>80.73217726396916</v>
      </c>
      <c r="AG15" s="3">
        <f t="shared" si="13"/>
        <v>13.233782915863827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15.8</v>
      </c>
      <c r="G16">
        <f t="shared" si="2"/>
        <v>118.59999999999998</v>
      </c>
      <c r="I16">
        <f t="shared" si="1"/>
        <v>189.60000000000002</v>
      </c>
      <c r="L16" s="2">
        <v>95</v>
      </c>
      <c r="M16">
        <v>6</v>
      </c>
      <c r="N16">
        <v>6</v>
      </c>
      <c r="O16">
        <v>12</v>
      </c>
      <c r="P16" t="s">
        <v>118</v>
      </c>
      <c r="Q16">
        <v>167.4</v>
      </c>
      <c r="R16">
        <f t="shared" si="3"/>
        <v>15.800000000000011</v>
      </c>
      <c r="T16">
        <v>11</v>
      </c>
      <c r="U16">
        <v>1.799999999999983</v>
      </c>
      <c r="V16" s="3">
        <f t="shared" si="4"/>
        <v>1.156069364161839</v>
      </c>
      <c r="W16" s="2">
        <f t="shared" si="5"/>
        <v>92.99935773924211</v>
      </c>
      <c r="X16">
        <v>11</v>
      </c>
      <c r="Y16">
        <f t="shared" si="14"/>
        <v>8.5</v>
      </c>
      <c r="Z16">
        <f t="shared" si="6"/>
        <v>9.35</v>
      </c>
      <c r="AA16">
        <f t="shared" si="7"/>
        <v>10</v>
      </c>
      <c r="AB16">
        <f ca="1" t="shared" si="8"/>
        <v>9</v>
      </c>
      <c r="AC16">
        <f ca="1" t="shared" si="9"/>
        <v>10</v>
      </c>
      <c r="AD16" s="3">
        <f ca="1" t="shared" si="10"/>
        <v>85.80603725112395</v>
      </c>
      <c r="AE16" s="3">
        <f ca="1" t="shared" si="11"/>
        <v>91.84328837508028</v>
      </c>
      <c r="AF16" s="3">
        <f t="shared" si="12"/>
        <v>87.91907514450867</v>
      </c>
      <c r="AG16" s="3">
        <f t="shared" si="13"/>
        <v>7.1868978805395045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9.400000000000006</v>
      </c>
      <c r="G17">
        <f t="shared" si="2"/>
        <v>134.39999999999998</v>
      </c>
      <c r="I17">
        <f t="shared" si="1"/>
        <v>122.19999999945293</v>
      </c>
      <c r="L17" s="2">
        <v>95</v>
      </c>
      <c r="M17">
        <v>6</v>
      </c>
      <c r="N17">
        <v>6</v>
      </c>
      <c r="O17">
        <v>13</v>
      </c>
      <c r="P17" t="s">
        <v>118</v>
      </c>
      <c r="Q17">
        <v>176.8</v>
      </c>
      <c r="R17">
        <f t="shared" si="3"/>
        <v>9.400000000000006</v>
      </c>
      <c r="T17">
        <v>12</v>
      </c>
      <c r="U17">
        <v>4.300000000000011</v>
      </c>
      <c r="V17" s="3">
        <f t="shared" si="4"/>
        <v>2.761721258831093</v>
      </c>
      <c r="W17" s="2">
        <f t="shared" si="5"/>
        <v>95.7610789980732</v>
      </c>
      <c r="X17">
        <v>12</v>
      </c>
      <c r="Y17">
        <f t="shared" si="14"/>
        <v>9.35</v>
      </c>
      <c r="Z17">
        <f t="shared" si="6"/>
        <v>10.2</v>
      </c>
      <c r="AA17">
        <f t="shared" si="7"/>
        <v>11</v>
      </c>
      <c r="AB17">
        <f ca="1" t="shared" si="8"/>
        <v>10</v>
      </c>
      <c r="AC17">
        <f ca="1" t="shared" si="9"/>
        <v>11</v>
      </c>
      <c r="AD17" s="3">
        <f ca="1" t="shared" si="10"/>
        <v>91.84328837508028</v>
      </c>
      <c r="AE17" s="3">
        <f ca="1" t="shared" si="11"/>
        <v>92.99935773924211</v>
      </c>
      <c r="AF17" s="3">
        <f t="shared" si="12"/>
        <v>92.07450224791265</v>
      </c>
      <c r="AG17" s="3">
        <f t="shared" si="13"/>
        <v>4.15542710340398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1.799999999999983</v>
      </c>
      <c r="G18">
        <f t="shared" si="2"/>
        <v>143.79999999999998</v>
      </c>
      <c r="I18">
        <f t="shared" si="1"/>
        <v>25.200000000104534</v>
      </c>
      <c r="L18" s="2">
        <v>95</v>
      </c>
      <c r="M18">
        <v>6</v>
      </c>
      <c r="N18">
        <v>6</v>
      </c>
      <c r="O18">
        <v>14</v>
      </c>
      <c r="P18" t="s">
        <v>118</v>
      </c>
      <c r="Q18">
        <v>178.6</v>
      </c>
      <c r="R18">
        <f t="shared" si="3"/>
        <v>1.799999999999983</v>
      </c>
      <c r="T18">
        <v>13</v>
      </c>
      <c r="U18">
        <v>1.5</v>
      </c>
      <c r="V18" s="3">
        <f t="shared" si="4"/>
        <v>0.9633911368015415</v>
      </c>
      <c r="W18" s="2">
        <f t="shared" si="5"/>
        <v>96.72447013487475</v>
      </c>
      <c r="X18">
        <v>13</v>
      </c>
      <c r="Y18">
        <f t="shared" si="14"/>
        <v>10.2</v>
      </c>
      <c r="Z18">
        <f t="shared" si="6"/>
        <v>11.05</v>
      </c>
      <c r="AA18">
        <f t="shared" si="7"/>
        <v>12</v>
      </c>
      <c r="AB18">
        <f ca="1" t="shared" si="8"/>
        <v>11</v>
      </c>
      <c r="AC18">
        <f ca="1" t="shared" si="9"/>
        <v>12</v>
      </c>
      <c r="AD18" s="3">
        <f ca="1" t="shared" si="10"/>
        <v>92.99935773924211</v>
      </c>
      <c r="AE18" s="3">
        <f ca="1" t="shared" si="11"/>
        <v>95.7610789980732</v>
      </c>
      <c r="AF18" s="3">
        <f t="shared" si="12"/>
        <v>93.13744380218367</v>
      </c>
      <c r="AG18" s="3">
        <f t="shared" si="13"/>
        <v>1.0629415542710206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4.300000000000011</v>
      </c>
      <c r="G19">
        <f t="shared" si="2"/>
        <v>145.59999999999997</v>
      </c>
      <c r="I19">
        <f t="shared" si="1"/>
        <v>64.50000000000017</v>
      </c>
      <c r="L19" s="2">
        <v>95</v>
      </c>
      <c r="M19">
        <v>6</v>
      </c>
      <c r="N19">
        <v>6</v>
      </c>
      <c r="O19">
        <v>15</v>
      </c>
      <c r="P19" t="s">
        <v>118</v>
      </c>
      <c r="Q19">
        <v>182.9</v>
      </c>
      <c r="R19">
        <f t="shared" si="3"/>
        <v>4.300000000000011</v>
      </c>
      <c r="T19">
        <v>14</v>
      </c>
      <c r="U19">
        <v>0.799999999999983</v>
      </c>
      <c r="V19" s="3">
        <f t="shared" si="4"/>
        <v>0.5138086062941446</v>
      </c>
      <c r="W19" s="2">
        <f t="shared" si="5"/>
        <v>97.2382787411689</v>
      </c>
      <c r="X19">
        <v>14</v>
      </c>
      <c r="Y19">
        <f t="shared" si="14"/>
        <v>11.05</v>
      </c>
      <c r="Z19">
        <f t="shared" si="6"/>
        <v>11.9</v>
      </c>
      <c r="AA19">
        <f t="shared" si="7"/>
        <v>12</v>
      </c>
      <c r="AB19">
        <f ca="1" t="shared" si="8"/>
        <v>11</v>
      </c>
      <c r="AC19">
        <f ca="1" t="shared" si="9"/>
        <v>12</v>
      </c>
      <c r="AD19" s="3">
        <f ca="1" t="shared" si="10"/>
        <v>92.99935773924211</v>
      </c>
      <c r="AE19" s="3">
        <f ca="1" t="shared" si="11"/>
        <v>95.7610789980732</v>
      </c>
      <c r="AF19" s="3">
        <f t="shared" si="12"/>
        <v>95.4849068721901</v>
      </c>
      <c r="AG19" s="3">
        <f t="shared" si="13"/>
        <v>2.3474630700064267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1.5</v>
      </c>
      <c r="G20">
        <f t="shared" si="2"/>
        <v>149.89999999999998</v>
      </c>
      <c r="I20">
        <f t="shared" si="1"/>
        <v>23.99999999991269</v>
      </c>
      <c r="L20" s="2">
        <v>95</v>
      </c>
      <c r="M20">
        <v>6</v>
      </c>
      <c r="N20">
        <v>6</v>
      </c>
      <c r="O20">
        <v>16</v>
      </c>
      <c r="P20" t="s">
        <v>118</v>
      </c>
      <c r="Q20">
        <v>184.4</v>
      </c>
      <c r="R20">
        <f t="shared" si="3"/>
        <v>1.5</v>
      </c>
      <c r="T20">
        <v>15</v>
      </c>
      <c r="U20">
        <v>0.5</v>
      </c>
      <c r="V20" s="3">
        <f t="shared" si="4"/>
        <v>0.32113037893384716</v>
      </c>
      <c r="W20" s="2">
        <f t="shared" si="5"/>
        <v>97.55940912010274</v>
      </c>
      <c r="X20">
        <v>15</v>
      </c>
      <c r="Y20">
        <f t="shared" si="14"/>
        <v>11.9</v>
      </c>
      <c r="Z20">
        <f t="shared" si="6"/>
        <v>12.75</v>
      </c>
      <c r="AA20">
        <f t="shared" si="7"/>
        <v>13</v>
      </c>
      <c r="AB20">
        <f ca="1" t="shared" si="8"/>
        <v>12</v>
      </c>
      <c r="AC20">
        <f ca="1" t="shared" si="9"/>
        <v>13</v>
      </c>
      <c r="AD20" s="3">
        <f ca="1" t="shared" si="10"/>
        <v>95.7610789980732</v>
      </c>
      <c r="AE20" s="3">
        <f ca="1" t="shared" si="11"/>
        <v>96.72447013487475</v>
      </c>
      <c r="AF20" s="3">
        <f t="shared" si="12"/>
        <v>96.48362235067437</v>
      </c>
      <c r="AG20" s="3">
        <f t="shared" si="13"/>
        <v>0.9987154784842716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0.799999999999983</v>
      </c>
      <c r="G21">
        <f t="shared" si="2"/>
        <v>151.39999999999998</v>
      </c>
      <c r="I21">
        <f t="shared" si="1"/>
        <v>13.600000000046276</v>
      </c>
      <c r="L21" s="2">
        <v>95</v>
      </c>
      <c r="M21">
        <v>6</v>
      </c>
      <c r="N21">
        <v>6</v>
      </c>
      <c r="O21">
        <v>17</v>
      </c>
      <c r="P21" t="s">
        <v>118</v>
      </c>
      <c r="Q21">
        <v>185.2</v>
      </c>
      <c r="R21">
        <f t="shared" si="3"/>
        <v>0.799999999999983</v>
      </c>
      <c r="T21">
        <v>16</v>
      </c>
      <c r="U21">
        <v>2.3000000000000114</v>
      </c>
      <c r="V21" s="3">
        <f t="shared" si="4"/>
        <v>1.4771997430957042</v>
      </c>
      <c r="W21" s="2">
        <f t="shared" si="5"/>
        <v>99.03660886319845</v>
      </c>
      <c r="X21">
        <v>16</v>
      </c>
      <c r="Y21">
        <f t="shared" si="14"/>
        <v>12.75</v>
      </c>
      <c r="Z21">
        <f t="shared" si="6"/>
        <v>13.6</v>
      </c>
      <c r="AA21">
        <f t="shared" si="7"/>
        <v>14</v>
      </c>
      <c r="AB21">
        <f ca="1" t="shared" si="8"/>
        <v>13</v>
      </c>
      <c r="AC21">
        <f ca="1" t="shared" si="9"/>
        <v>14</v>
      </c>
      <c r="AD21" s="3">
        <f ca="1" t="shared" si="10"/>
        <v>96.72447013487475</v>
      </c>
      <c r="AE21" s="3">
        <f ca="1" t="shared" si="11"/>
        <v>97.2382787411689</v>
      </c>
      <c r="AF21" s="3">
        <f t="shared" si="12"/>
        <v>97.03275529865124</v>
      </c>
      <c r="AG21" s="3">
        <f t="shared" si="13"/>
        <v>0.5491329479768723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0.5</v>
      </c>
      <c r="G22">
        <f t="shared" si="2"/>
        <v>152.19999999999996</v>
      </c>
      <c r="I22">
        <f t="shared" si="1"/>
        <v>9</v>
      </c>
      <c r="L22" s="2">
        <v>95</v>
      </c>
      <c r="M22">
        <v>6</v>
      </c>
      <c r="N22">
        <v>6</v>
      </c>
      <c r="O22">
        <v>18</v>
      </c>
      <c r="P22" t="s">
        <v>118</v>
      </c>
      <c r="Q22">
        <v>185.7</v>
      </c>
      <c r="R22">
        <f t="shared" si="3"/>
        <v>0.5</v>
      </c>
      <c r="T22">
        <v>17</v>
      </c>
      <c r="U22">
        <v>1.5</v>
      </c>
      <c r="V22" s="3">
        <f t="shared" si="4"/>
        <v>0.9633911368015415</v>
      </c>
      <c r="W22" s="2">
        <f t="shared" si="5"/>
        <v>100</v>
      </c>
      <c r="X22">
        <v>17</v>
      </c>
      <c r="Y22">
        <f t="shared" si="14"/>
        <v>13.6</v>
      </c>
      <c r="Z22">
        <f t="shared" si="6"/>
        <v>14.45</v>
      </c>
      <c r="AA22">
        <f t="shared" si="7"/>
        <v>15</v>
      </c>
      <c r="AB22">
        <f ca="1" t="shared" si="8"/>
        <v>14</v>
      </c>
      <c r="AC22">
        <f ca="1" t="shared" si="9"/>
        <v>15</v>
      </c>
      <c r="AD22" s="3">
        <f ca="1" t="shared" si="10"/>
        <v>97.2382787411689</v>
      </c>
      <c r="AE22" s="3">
        <f ca="1" t="shared" si="11"/>
        <v>97.55940912010274</v>
      </c>
      <c r="AF22" s="3">
        <f t="shared" si="12"/>
        <v>97.38278741168912</v>
      </c>
      <c r="AG22" s="3">
        <f t="shared" si="13"/>
        <v>0.3500321130378836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2.3000000000000114</v>
      </c>
      <c r="G23">
        <f t="shared" si="2"/>
        <v>152.69999999999996</v>
      </c>
      <c r="I23">
        <f t="shared" si="1"/>
        <v>43.699999999866336</v>
      </c>
      <c r="L23" s="2">
        <v>95</v>
      </c>
      <c r="M23">
        <v>6</v>
      </c>
      <c r="N23">
        <v>6</v>
      </c>
      <c r="O23">
        <v>19</v>
      </c>
      <c r="P23" t="s">
        <v>118</v>
      </c>
      <c r="Q23">
        <v>188</v>
      </c>
      <c r="R23">
        <f t="shared" si="3"/>
        <v>2.3000000000000114</v>
      </c>
      <c r="V23" s="3"/>
      <c r="W23" s="2"/>
      <c r="X23">
        <v>18</v>
      </c>
      <c r="Y23">
        <f t="shared" si="14"/>
        <v>14.45</v>
      </c>
      <c r="Z23">
        <f t="shared" si="6"/>
        <v>15.3</v>
      </c>
      <c r="AA23">
        <f t="shared" si="7"/>
        <v>16</v>
      </c>
      <c r="AB23">
        <f ca="1" t="shared" si="8"/>
        <v>15</v>
      </c>
      <c r="AC23">
        <f ca="1" t="shared" si="9"/>
        <v>16</v>
      </c>
      <c r="AD23" s="3">
        <f ca="1" t="shared" si="10"/>
        <v>97.55940912010274</v>
      </c>
      <c r="AE23" s="3">
        <f ca="1" t="shared" si="11"/>
        <v>99.03660886319845</v>
      </c>
      <c r="AF23" s="3">
        <f t="shared" si="12"/>
        <v>98.00256904303146</v>
      </c>
      <c r="AG23" s="3">
        <f t="shared" si="13"/>
        <v>0.6197816313423345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1.5</v>
      </c>
      <c r="G24">
        <f t="shared" si="2"/>
        <v>154.99999999999997</v>
      </c>
      <c r="I24">
        <f t="shared" si="1"/>
        <v>30.00000000008731</v>
      </c>
      <c r="L24" s="2">
        <v>95</v>
      </c>
      <c r="M24">
        <v>6</v>
      </c>
      <c r="N24">
        <v>6</v>
      </c>
      <c r="O24">
        <v>20</v>
      </c>
      <c r="P24" t="s">
        <v>118</v>
      </c>
      <c r="Q24">
        <v>189.5</v>
      </c>
      <c r="R24">
        <f t="shared" si="3"/>
        <v>1.5</v>
      </c>
      <c r="V24" s="3"/>
      <c r="W24" s="2"/>
      <c r="X24">
        <v>19</v>
      </c>
      <c r="Y24">
        <f t="shared" si="14"/>
        <v>15.3</v>
      </c>
      <c r="Z24">
        <f t="shared" si="6"/>
        <v>16.15</v>
      </c>
      <c r="AA24">
        <f t="shared" si="7"/>
        <v>17</v>
      </c>
      <c r="AB24">
        <f ca="1" t="shared" si="8"/>
        <v>16</v>
      </c>
      <c r="AC24">
        <f ca="1" t="shared" si="9"/>
        <v>17</v>
      </c>
      <c r="AD24" s="3">
        <f ca="1" t="shared" si="10"/>
        <v>99.03660886319845</v>
      </c>
      <c r="AE24" s="3">
        <f ca="1" t="shared" si="11"/>
        <v>100</v>
      </c>
      <c r="AF24" s="3">
        <f t="shared" si="12"/>
        <v>99.18111753371868</v>
      </c>
      <c r="AG24" s="3">
        <f t="shared" si="13"/>
        <v>1.17854849068722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0.19999999999998863</v>
      </c>
      <c r="G25">
        <f t="shared" si="2"/>
        <v>156.49999999999997</v>
      </c>
      <c r="I25">
        <f t="shared" si="1"/>
        <v>4.199999999999761</v>
      </c>
      <c r="L25" s="2">
        <v>95</v>
      </c>
      <c r="M25">
        <v>6</v>
      </c>
      <c r="N25">
        <v>6</v>
      </c>
      <c r="O25">
        <v>21</v>
      </c>
      <c r="P25" t="s">
        <v>118</v>
      </c>
      <c r="Q25">
        <v>189.7</v>
      </c>
      <c r="R25">
        <f t="shared" si="3"/>
        <v>0.19999999999998863</v>
      </c>
      <c r="V25" s="3"/>
      <c r="W25" s="2"/>
      <c r="X25">
        <v>20</v>
      </c>
      <c r="Y25">
        <f t="shared" si="14"/>
        <v>16.15</v>
      </c>
      <c r="Z25">
        <f t="shared" si="6"/>
        <v>17</v>
      </c>
      <c r="AA25">
        <f t="shared" si="7"/>
        <v>18</v>
      </c>
      <c r="AB25">
        <f ca="1" t="shared" si="8"/>
        <v>17</v>
      </c>
      <c r="AC25">
        <f ca="1" t="shared" si="9"/>
        <v>0</v>
      </c>
      <c r="AD25" s="3">
        <f ca="1" t="shared" si="10"/>
        <v>100</v>
      </c>
      <c r="AE25" s="3">
        <f ca="1" t="shared" si="11"/>
        <v>0</v>
      </c>
      <c r="AF25" s="3">
        <f t="shared" si="12"/>
        <v>100</v>
      </c>
      <c r="AG25" s="3">
        <f t="shared" si="13"/>
        <v>0.8188824662813232</v>
      </c>
    </row>
    <row r="26" spans="1:23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</v>
      </c>
      <c r="G26">
        <f t="shared" si="2"/>
        <v>156.69999999999996</v>
      </c>
      <c r="I26">
        <f t="shared" si="1"/>
        <v>0</v>
      </c>
      <c r="L26" s="2">
        <v>95</v>
      </c>
      <c r="M26">
        <v>6</v>
      </c>
      <c r="N26">
        <v>6</v>
      </c>
      <c r="O26">
        <v>22</v>
      </c>
      <c r="P26" t="s">
        <v>118</v>
      </c>
      <c r="Q26">
        <v>189.7</v>
      </c>
      <c r="R26">
        <f t="shared" si="3"/>
        <v>0</v>
      </c>
      <c r="V26" s="3"/>
      <c r="W26" s="2"/>
    </row>
    <row r="27" spans="1:18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0.30000000000001137</v>
      </c>
      <c r="G27">
        <f t="shared" si="2"/>
        <v>156.69999999999996</v>
      </c>
      <c r="I27">
        <f t="shared" si="1"/>
        <v>6.900000000017724</v>
      </c>
      <c r="L27" s="2">
        <v>95</v>
      </c>
      <c r="M27">
        <v>6</v>
      </c>
      <c r="N27">
        <v>6</v>
      </c>
      <c r="O27">
        <v>23</v>
      </c>
      <c r="P27" t="s">
        <v>118</v>
      </c>
      <c r="Q27">
        <v>190</v>
      </c>
      <c r="R27">
        <f t="shared" si="3"/>
        <v>0.30000000000001137</v>
      </c>
    </row>
    <row r="28" spans="1:18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156.99999999999997</v>
      </c>
      <c r="I28">
        <f t="shared" si="1"/>
        <v>0</v>
      </c>
      <c r="L28" s="2">
        <v>95</v>
      </c>
      <c r="M28">
        <v>6</v>
      </c>
      <c r="N28">
        <v>7</v>
      </c>
      <c r="O28">
        <v>0</v>
      </c>
      <c r="P28" t="s">
        <v>118</v>
      </c>
      <c r="Q28">
        <v>190</v>
      </c>
      <c r="R28">
        <f t="shared" si="3"/>
        <v>0</v>
      </c>
    </row>
    <row r="29" spans="1:18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156.99999999999997</v>
      </c>
      <c r="I29">
        <f t="shared" si="1"/>
        <v>0</v>
      </c>
      <c r="L29" s="2">
        <v>95</v>
      </c>
      <c r="M29">
        <v>6</v>
      </c>
      <c r="N29">
        <v>7</v>
      </c>
      <c r="O29">
        <v>1</v>
      </c>
      <c r="P29" t="s">
        <v>118</v>
      </c>
      <c r="Q29">
        <v>190</v>
      </c>
      <c r="R29">
        <f t="shared" si="3"/>
        <v>0</v>
      </c>
    </row>
    <row r="30" spans="1:18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156.99999999999997</v>
      </c>
      <c r="I30">
        <f t="shared" si="1"/>
        <v>0</v>
      </c>
      <c r="L30" s="2">
        <v>95</v>
      </c>
      <c r="M30">
        <v>6</v>
      </c>
      <c r="N30">
        <v>7</v>
      </c>
      <c r="O30">
        <v>2</v>
      </c>
      <c r="P30" t="s">
        <v>118</v>
      </c>
      <c r="Q30">
        <v>190</v>
      </c>
      <c r="R30">
        <f t="shared" si="3"/>
        <v>0</v>
      </c>
    </row>
    <row r="31" spans="1:18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0.19999999999998863</v>
      </c>
      <c r="G31">
        <f t="shared" si="2"/>
        <v>156.99999999999997</v>
      </c>
      <c r="I31">
        <f t="shared" si="1"/>
        <v>5.200000000011346</v>
      </c>
      <c r="L31" s="2">
        <v>95</v>
      </c>
      <c r="M31">
        <v>6</v>
      </c>
      <c r="N31">
        <v>7</v>
      </c>
      <c r="O31">
        <v>3</v>
      </c>
      <c r="P31" t="s">
        <v>118</v>
      </c>
      <c r="Q31">
        <v>190.2</v>
      </c>
      <c r="R31">
        <f t="shared" si="3"/>
        <v>0.19999999999998863</v>
      </c>
    </row>
    <row r="32" spans="1:18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157.19999999999996</v>
      </c>
      <c r="I32">
        <f t="shared" si="1"/>
        <v>0</v>
      </c>
      <c r="L32" s="2">
        <v>95</v>
      </c>
      <c r="M32">
        <v>6</v>
      </c>
      <c r="N32">
        <v>7</v>
      </c>
      <c r="O32">
        <v>4</v>
      </c>
      <c r="P32" t="s">
        <v>118</v>
      </c>
      <c r="Q32">
        <v>190.2</v>
      </c>
      <c r="R32">
        <f t="shared" si="3"/>
        <v>0</v>
      </c>
    </row>
    <row r="33" spans="1:18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157.19999999999996</v>
      </c>
      <c r="I33">
        <f t="shared" si="1"/>
        <v>0</v>
      </c>
      <c r="L33" s="2">
        <v>95</v>
      </c>
      <c r="M33">
        <v>6</v>
      </c>
      <c r="N33">
        <v>7</v>
      </c>
      <c r="O33">
        <v>5</v>
      </c>
      <c r="P33" t="s">
        <v>118</v>
      </c>
      <c r="Q33">
        <v>190.2</v>
      </c>
      <c r="R33">
        <f t="shared" si="3"/>
        <v>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157.19999999999996</v>
      </c>
      <c r="I34">
        <f t="shared" si="1"/>
        <v>0</v>
      </c>
      <c r="L34" s="2">
        <v>95</v>
      </c>
      <c r="M34">
        <v>6</v>
      </c>
      <c r="N34">
        <v>7</v>
      </c>
      <c r="O34">
        <v>6</v>
      </c>
      <c r="P34" t="s">
        <v>118</v>
      </c>
      <c r="Q34">
        <v>190.2</v>
      </c>
      <c r="R34">
        <f t="shared" si="3"/>
        <v>0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157.19999999999996</v>
      </c>
      <c r="I35">
        <f t="shared" si="1"/>
        <v>0</v>
      </c>
      <c r="L35" s="2">
        <v>95</v>
      </c>
      <c r="M35">
        <v>6</v>
      </c>
      <c r="N35">
        <v>7</v>
      </c>
      <c r="O35">
        <v>7</v>
      </c>
      <c r="P35" t="s">
        <v>118</v>
      </c>
      <c r="Q35">
        <v>190.2</v>
      </c>
      <c r="R35">
        <f t="shared" si="3"/>
        <v>0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157.19999999999996</v>
      </c>
      <c r="I36">
        <f aca="true" t="shared" si="16" ref="I36:I52">F36*24*(E36-$E$4)</f>
        <v>0</v>
      </c>
      <c r="L36" s="2">
        <v>95</v>
      </c>
      <c r="M36">
        <v>6</v>
      </c>
      <c r="N36">
        <v>7</v>
      </c>
      <c r="O36">
        <v>8</v>
      </c>
      <c r="P36" t="s">
        <v>118</v>
      </c>
      <c r="Q36">
        <v>190.2</v>
      </c>
      <c r="R36">
        <f t="shared" si="3"/>
        <v>0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157.19999999999996</v>
      </c>
      <c r="I37">
        <f t="shared" si="16"/>
        <v>0</v>
      </c>
      <c r="L37" s="2">
        <v>95</v>
      </c>
      <c r="M37">
        <v>6</v>
      </c>
      <c r="N37">
        <v>7</v>
      </c>
      <c r="O37">
        <v>9</v>
      </c>
      <c r="P37" t="s">
        <v>118</v>
      </c>
      <c r="Q37">
        <v>190.2</v>
      </c>
      <c r="R37">
        <f t="shared" si="3"/>
        <v>0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157.19999999999996</v>
      </c>
      <c r="I38">
        <f t="shared" si="16"/>
        <v>0</v>
      </c>
      <c r="K38">
        <f aca="true" t="shared" si="17" ref="K38:K52">G38-$G$38</f>
        <v>0</v>
      </c>
      <c r="L38" s="2">
        <v>95</v>
      </c>
      <c r="M38">
        <v>6</v>
      </c>
      <c r="N38">
        <v>7</v>
      </c>
      <c r="O38">
        <v>10</v>
      </c>
      <c r="P38" t="s">
        <v>118</v>
      </c>
      <c r="Q38">
        <v>190.2</v>
      </c>
      <c r="R38">
        <f t="shared" si="3"/>
        <v>0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157.19999999999996</v>
      </c>
      <c r="I39">
        <f t="shared" si="16"/>
        <v>0</v>
      </c>
      <c r="K39">
        <f t="shared" si="17"/>
        <v>0</v>
      </c>
      <c r="L39" s="2">
        <v>95</v>
      </c>
      <c r="M39">
        <v>6</v>
      </c>
      <c r="N39">
        <v>7</v>
      </c>
      <c r="O39">
        <v>11</v>
      </c>
      <c r="P39" t="s">
        <v>118</v>
      </c>
      <c r="Q39">
        <v>190.2</v>
      </c>
      <c r="R39">
        <f t="shared" si="3"/>
        <v>0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0.30000000000001137</v>
      </c>
      <c r="G40">
        <f t="shared" si="2"/>
        <v>157.19999999999996</v>
      </c>
      <c r="I40">
        <f t="shared" si="16"/>
        <v>10.50000000001786</v>
      </c>
      <c r="K40">
        <f t="shared" si="17"/>
        <v>0</v>
      </c>
      <c r="L40" s="2">
        <v>95</v>
      </c>
      <c r="M40">
        <v>6</v>
      </c>
      <c r="N40">
        <v>7</v>
      </c>
      <c r="O40">
        <v>12</v>
      </c>
      <c r="P40" t="s">
        <v>118</v>
      </c>
      <c r="Q40">
        <v>190.5</v>
      </c>
      <c r="R40">
        <f t="shared" si="3"/>
        <v>0.30000000000001137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157.49999999999997</v>
      </c>
      <c r="I41">
        <f t="shared" si="16"/>
        <v>0</v>
      </c>
      <c r="K41">
        <f t="shared" si="17"/>
        <v>0.30000000000001137</v>
      </c>
      <c r="L41" s="2">
        <v>95</v>
      </c>
      <c r="M41">
        <v>6</v>
      </c>
      <c r="N41">
        <v>7</v>
      </c>
      <c r="O41">
        <v>13</v>
      </c>
      <c r="P41" t="s">
        <v>118</v>
      </c>
      <c r="Q41">
        <v>190.5</v>
      </c>
      <c r="R41">
        <f t="shared" si="3"/>
        <v>0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157.49999999999997</v>
      </c>
      <c r="I42">
        <f t="shared" si="16"/>
        <v>0</v>
      </c>
      <c r="K42">
        <f t="shared" si="17"/>
        <v>0.30000000000001137</v>
      </c>
      <c r="L42" s="2">
        <v>95</v>
      </c>
      <c r="M42">
        <v>6</v>
      </c>
      <c r="N42">
        <v>7</v>
      </c>
      <c r="O42">
        <v>14</v>
      </c>
      <c r="P42" t="s">
        <v>118</v>
      </c>
      <c r="Q42">
        <v>190.5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157.49999999999997</v>
      </c>
      <c r="I43">
        <f t="shared" si="16"/>
        <v>0</v>
      </c>
      <c r="K43">
        <f t="shared" si="17"/>
        <v>0.30000000000001137</v>
      </c>
      <c r="L43" s="2">
        <v>95</v>
      </c>
      <c r="M43">
        <v>6</v>
      </c>
      <c r="N43">
        <v>7</v>
      </c>
      <c r="O43">
        <v>15</v>
      </c>
      <c r="P43" t="s">
        <v>118</v>
      </c>
      <c r="Q43">
        <v>190.5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157.49999999999997</v>
      </c>
      <c r="I44">
        <f t="shared" si="16"/>
        <v>0</v>
      </c>
      <c r="K44">
        <f t="shared" si="17"/>
        <v>0.30000000000001137</v>
      </c>
      <c r="L44" s="2">
        <v>95</v>
      </c>
      <c r="M44">
        <v>6</v>
      </c>
      <c r="N44">
        <v>7</v>
      </c>
      <c r="O44">
        <v>16</v>
      </c>
      <c r="P44" t="s">
        <v>118</v>
      </c>
      <c r="Q44">
        <v>190.5</v>
      </c>
      <c r="R44">
        <f t="shared" si="3"/>
        <v>0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157.49999999999997</v>
      </c>
      <c r="I45">
        <f t="shared" si="16"/>
        <v>0</v>
      </c>
      <c r="K45">
        <f t="shared" si="17"/>
        <v>0.30000000000001137</v>
      </c>
      <c r="L45" s="2">
        <v>95</v>
      </c>
      <c r="M45">
        <v>6</v>
      </c>
      <c r="N45">
        <v>7</v>
      </c>
      <c r="O45">
        <v>17</v>
      </c>
      <c r="P45" t="s">
        <v>118</v>
      </c>
      <c r="Q45">
        <v>190.5</v>
      </c>
      <c r="R45">
        <f t="shared" si="3"/>
        <v>0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157.49999999999997</v>
      </c>
      <c r="I46">
        <f t="shared" si="16"/>
        <v>0</v>
      </c>
      <c r="K46">
        <f t="shared" si="17"/>
        <v>0.30000000000001137</v>
      </c>
      <c r="L46" s="2">
        <v>95</v>
      </c>
      <c r="M46">
        <v>6</v>
      </c>
      <c r="N46">
        <v>7</v>
      </c>
      <c r="O46">
        <v>18</v>
      </c>
      <c r="P46" t="s">
        <v>118</v>
      </c>
      <c r="Q46">
        <v>190.5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157.49999999999997</v>
      </c>
      <c r="I47">
        <f t="shared" si="16"/>
        <v>0</v>
      </c>
      <c r="K47">
        <f t="shared" si="17"/>
        <v>0.30000000000001137</v>
      </c>
      <c r="L47" s="2">
        <v>95</v>
      </c>
      <c r="M47">
        <v>6</v>
      </c>
      <c r="N47">
        <v>7</v>
      </c>
      <c r="O47">
        <v>19</v>
      </c>
      <c r="P47" t="s">
        <v>118</v>
      </c>
      <c r="Q47">
        <v>190.5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157.49999999999997</v>
      </c>
      <c r="I48">
        <f t="shared" si="16"/>
        <v>0</v>
      </c>
      <c r="K48">
        <f t="shared" si="17"/>
        <v>0.30000000000001137</v>
      </c>
      <c r="L48">
        <v>95</v>
      </c>
      <c r="M48">
        <v>6</v>
      </c>
      <c r="N48">
        <v>7</v>
      </c>
      <c r="O48">
        <v>20</v>
      </c>
      <c r="P48" t="s">
        <v>118</v>
      </c>
      <c r="Q48">
        <v>190.5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157.49999999999997</v>
      </c>
      <c r="I49">
        <f t="shared" si="16"/>
        <v>0</v>
      </c>
      <c r="K49">
        <f t="shared" si="17"/>
        <v>0.30000000000001137</v>
      </c>
      <c r="L49">
        <v>95</v>
      </c>
      <c r="M49">
        <v>6</v>
      </c>
      <c r="N49">
        <v>7</v>
      </c>
      <c r="O49">
        <v>21</v>
      </c>
      <c r="P49" t="s">
        <v>118</v>
      </c>
      <c r="Q49">
        <v>190.5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157.49999999999997</v>
      </c>
      <c r="I50">
        <f t="shared" si="16"/>
        <v>0</v>
      </c>
      <c r="K50">
        <f t="shared" si="17"/>
        <v>0.30000000000001137</v>
      </c>
      <c r="L50">
        <v>95</v>
      </c>
      <c r="M50">
        <v>6</v>
      </c>
      <c r="N50">
        <v>7</v>
      </c>
      <c r="O50">
        <v>22</v>
      </c>
      <c r="P50" t="s">
        <v>118</v>
      </c>
      <c r="Q50">
        <v>190.5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157.49999999999997</v>
      </c>
      <c r="I51">
        <f t="shared" si="16"/>
        <v>0</v>
      </c>
      <c r="K51">
        <f t="shared" si="17"/>
        <v>0.30000000000001137</v>
      </c>
      <c r="L51">
        <v>95</v>
      </c>
      <c r="M51">
        <v>6</v>
      </c>
      <c r="N51">
        <v>7</v>
      </c>
      <c r="O51">
        <v>23</v>
      </c>
      <c r="P51" t="s">
        <v>118</v>
      </c>
      <c r="Q51">
        <v>190.5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157.49999999999997</v>
      </c>
      <c r="I52">
        <f t="shared" si="16"/>
        <v>0</v>
      </c>
      <c r="K52">
        <f t="shared" si="17"/>
        <v>0.30000000000001137</v>
      </c>
      <c r="L52">
        <v>95</v>
      </c>
      <c r="M52">
        <v>6</v>
      </c>
      <c r="N52">
        <v>8</v>
      </c>
      <c r="O52">
        <v>0</v>
      </c>
      <c r="P52" t="s">
        <v>118</v>
      </c>
      <c r="Q52">
        <v>190.5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157.49999999999997</v>
      </c>
      <c r="G57" s="3">
        <f>SUM(I4:I52)</f>
        <v>1619.9999999998608</v>
      </c>
      <c r="H57" s="3">
        <f>E4</f>
        <v>34856</v>
      </c>
      <c r="I57" s="3">
        <f>E52</f>
        <v>34857.958333333336</v>
      </c>
      <c r="J57" s="3">
        <f>H57+G57/F57/24</f>
        <v>34856.42857142857</v>
      </c>
      <c r="K57">
        <f>(I57-H57)*24</f>
        <v>47.00000000005821</v>
      </c>
    </row>
    <row r="58" spans="4:11" ht="12.75">
      <c r="D58" s="7" t="s">
        <v>18</v>
      </c>
      <c r="F58" s="10">
        <f>SUM(F8:F24)</f>
        <v>155.7</v>
      </c>
      <c r="G58" s="3">
        <f>SUM(I8:I24)</f>
        <v>1590.7999999998137</v>
      </c>
      <c r="H58" s="10">
        <f>E8</f>
        <v>34856.166666666664</v>
      </c>
      <c r="I58" s="3">
        <f>E24</f>
        <v>34856.833333333336</v>
      </c>
      <c r="J58" s="3">
        <f>H57+G58/F58/24</f>
        <v>34856.42571183901</v>
      </c>
      <c r="K58" s="8">
        <f>(I58-H58)*24</f>
        <v>16.000000000116415</v>
      </c>
    </row>
    <row r="60" ht="12.75">
      <c r="J60" s="9">
        <f>(J58-H58)*24</f>
        <v>6.217084136267658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1111111"/>
  <dimension ref="A1:AH60"/>
  <sheetViews>
    <sheetView workbookViewId="0" topLeftCell="A1">
      <selection activeCell="V6" sqref="V6:V26"/>
    </sheetView>
  </sheetViews>
  <sheetFormatPr defaultColWidth="9.140625" defaultRowHeight="12.75"/>
  <sheetData>
    <row r="1" ht="12.75">
      <c r="W1">
        <v>20</v>
      </c>
    </row>
    <row r="2" spans="1:23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W2">
        <v>21</v>
      </c>
    </row>
    <row r="3" ht="12.75" customHeight="1">
      <c r="W3">
        <f>SUM(V6:V33)</f>
        <v>97.6</v>
      </c>
    </row>
    <row r="4" spans="1:25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/>
      <c r="M4">
        <v>95</v>
      </c>
      <c r="N4">
        <v>6</v>
      </c>
      <c r="O4">
        <v>6</v>
      </c>
      <c r="P4">
        <v>0</v>
      </c>
      <c r="Q4" t="s">
        <v>119</v>
      </c>
      <c r="R4">
        <v>18.5</v>
      </c>
      <c r="U4" t="s">
        <v>3</v>
      </c>
      <c r="W4" t="s">
        <v>6</v>
      </c>
      <c r="X4" s="2" t="s">
        <v>7</v>
      </c>
      <c r="Y4" t="s">
        <v>8</v>
      </c>
    </row>
    <row r="5" spans="1:33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3.9</v>
      </c>
      <c r="G5">
        <f aca="true" t="shared" si="2" ref="G5:G52">G4+F4</f>
        <v>0</v>
      </c>
      <c r="I5">
        <f t="shared" si="1"/>
        <v>3.89999999977299</v>
      </c>
      <c r="L5" s="2"/>
      <c r="M5">
        <v>95</v>
      </c>
      <c r="N5">
        <v>6</v>
      </c>
      <c r="O5">
        <v>6</v>
      </c>
      <c r="P5">
        <v>1</v>
      </c>
      <c r="Q5" t="s">
        <v>119</v>
      </c>
      <c r="R5">
        <v>22.4</v>
      </c>
      <c r="S5">
        <f aca="true" t="shared" si="3" ref="S5:S52">R5-R4</f>
        <v>3.8999999999999986</v>
      </c>
      <c r="U5">
        <v>0</v>
      </c>
      <c r="X5" s="2">
        <v>0</v>
      </c>
      <c r="Z5" t="s">
        <v>9</v>
      </c>
      <c r="AA5" t="s">
        <v>10</v>
      </c>
      <c r="AG5">
        <v>0</v>
      </c>
    </row>
    <row r="6" spans="1:34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2.7</v>
      </c>
      <c r="G6">
        <f t="shared" si="2"/>
        <v>3.9</v>
      </c>
      <c r="I6">
        <f t="shared" si="1"/>
        <v>5.400000000157162</v>
      </c>
      <c r="L6" s="2"/>
      <c r="M6">
        <v>95</v>
      </c>
      <c r="N6">
        <v>6</v>
      </c>
      <c r="O6">
        <v>6</v>
      </c>
      <c r="P6">
        <v>2</v>
      </c>
      <c r="Q6" t="s">
        <v>119</v>
      </c>
      <c r="R6">
        <v>25.1</v>
      </c>
      <c r="S6">
        <f t="shared" si="3"/>
        <v>2.700000000000003</v>
      </c>
      <c r="U6">
        <v>1</v>
      </c>
      <c r="V6">
        <v>3.9</v>
      </c>
      <c r="W6" s="3">
        <f aca="true" t="shared" si="4" ref="W6:W26">V6/W$3*100</f>
        <v>3.995901639344263</v>
      </c>
      <c r="X6" s="2">
        <f aca="true" t="shared" si="5" ref="X6:X26">X5+W6</f>
        <v>3.995901639344263</v>
      </c>
      <c r="Y6">
        <v>1</v>
      </c>
      <c r="Z6">
        <v>0</v>
      </c>
      <c r="AA6">
        <f aca="true" t="shared" si="6" ref="AA6:AA25">Y6*W$2/W$1</f>
        <v>1.05</v>
      </c>
      <c r="AB6">
        <f aca="true" t="shared" si="7" ref="AB6:AB25">MATCH(AA6,U$5:U$32,1)</f>
        <v>2</v>
      </c>
      <c r="AC6">
        <f aca="true" ca="1" t="shared" si="8" ref="AC6:AC25">OFFSET(U$4,AB6,0)</f>
        <v>1</v>
      </c>
      <c r="AD6">
        <f aca="true" ca="1" t="shared" si="9" ref="AD6:AD25">OFFSET(U$4,AB6+1,0)</f>
        <v>2</v>
      </c>
      <c r="AE6" s="3">
        <f aca="true" ca="1" t="shared" si="10" ref="AE6:AE25">OFFSET(U$4,AB6,3)</f>
        <v>3.995901639344263</v>
      </c>
      <c r="AF6" s="3">
        <f aca="true" ca="1" t="shared" si="11" ref="AF6:AF25">OFFSET(U$4,AB6+1,3)</f>
        <v>6.762295081967213</v>
      </c>
      <c r="AG6" s="3">
        <f aca="true" t="shared" si="12" ref="AG6:AG25">(AA6-AC6)/(AD6-AC6)*(AF6-AE6)+AE6</f>
        <v>4.13422131147541</v>
      </c>
      <c r="AH6" s="3">
        <f aca="true" t="shared" si="13" ref="AH6:AH25">AG6-AG5</f>
        <v>4.13422131147541</v>
      </c>
    </row>
    <row r="7" spans="1:34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1.1</v>
      </c>
      <c r="G7">
        <f t="shared" si="2"/>
        <v>6.6</v>
      </c>
      <c r="I7">
        <f t="shared" si="1"/>
        <v>3.3000000000000003</v>
      </c>
      <c r="L7" s="2"/>
      <c r="M7">
        <v>95</v>
      </c>
      <c r="N7">
        <v>6</v>
      </c>
      <c r="O7">
        <v>6</v>
      </c>
      <c r="P7">
        <v>3</v>
      </c>
      <c r="Q7" t="s">
        <v>119</v>
      </c>
      <c r="R7">
        <v>26.2</v>
      </c>
      <c r="S7">
        <f t="shared" si="3"/>
        <v>1.0999999999999979</v>
      </c>
      <c r="U7">
        <v>2</v>
      </c>
      <c r="V7">
        <v>2.7</v>
      </c>
      <c r="W7" s="3">
        <f t="shared" si="4"/>
        <v>2.766393442622951</v>
      </c>
      <c r="X7" s="2">
        <f t="shared" si="5"/>
        <v>6.762295081967213</v>
      </c>
      <c r="Y7">
        <v>2</v>
      </c>
      <c r="Z7">
        <f aca="true" t="shared" si="14" ref="Z7:Z25">AA6</f>
        <v>1.05</v>
      </c>
      <c r="AA7">
        <f t="shared" si="6"/>
        <v>2.1</v>
      </c>
      <c r="AB7">
        <f t="shared" si="7"/>
        <v>3</v>
      </c>
      <c r="AC7">
        <f ca="1" t="shared" si="8"/>
        <v>2</v>
      </c>
      <c r="AD7">
        <f ca="1" t="shared" si="9"/>
        <v>3</v>
      </c>
      <c r="AE7" s="3">
        <f ca="1" t="shared" si="10"/>
        <v>6.762295081967213</v>
      </c>
      <c r="AF7" s="3">
        <f ca="1" t="shared" si="11"/>
        <v>7.889344262295083</v>
      </c>
      <c r="AG7" s="3">
        <f t="shared" si="12"/>
        <v>6.875000000000001</v>
      </c>
      <c r="AH7" s="3">
        <f t="shared" si="13"/>
        <v>2.740778688524591</v>
      </c>
    </row>
    <row r="8" spans="1:34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2.8</v>
      </c>
      <c r="G8">
        <f t="shared" si="2"/>
        <v>7.699999999999999</v>
      </c>
      <c r="I8">
        <f t="shared" si="1"/>
        <v>11.199999999837017</v>
      </c>
      <c r="L8" s="2"/>
      <c r="M8">
        <v>95</v>
      </c>
      <c r="N8">
        <v>6</v>
      </c>
      <c r="O8">
        <v>6</v>
      </c>
      <c r="P8">
        <v>4</v>
      </c>
      <c r="Q8" t="s">
        <v>119</v>
      </c>
      <c r="R8">
        <v>29</v>
      </c>
      <c r="S8">
        <f t="shared" si="3"/>
        <v>2.8000000000000007</v>
      </c>
      <c r="U8">
        <v>3</v>
      </c>
      <c r="V8">
        <v>1.1</v>
      </c>
      <c r="W8" s="3">
        <f t="shared" si="4"/>
        <v>1.127049180327869</v>
      </c>
      <c r="X8" s="2">
        <f t="shared" si="5"/>
        <v>7.889344262295083</v>
      </c>
      <c r="Y8">
        <v>3</v>
      </c>
      <c r="Z8">
        <f t="shared" si="14"/>
        <v>2.1</v>
      </c>
      <c r="AA8">
        <f t="shared" si="6"/>
        <v>3.15</v>
      </c>
      <c r="AB8">
        <f t="shared" si="7"/>
        <v>4</v>
      </c>
      <c r="AC8">
        <f ca="1" t="shared" si="8"/>
        <v>3</v>
      </c>
      <c r="AD8">
        <f ca="1" t="shared" si="9"/>
        <v>4</v>
      </c>
      <c r="AE8" s="3">
        <f ca="1" t="shared" si="10"/>
        <v>7.889344262295083</v>
      </c>
      <c r="AF8" s="3">
        <f ca="1" t="shared" si="11"/>
        <v>10.758196721311476</v>
      </c>
      <c r="AG8" s="3">
        <f t="shared" si="12"/>
        <v>8.319672131147541</v>
      </c>
      <c r="AH8" s="3">
        <f t="shared" si="13"/>
        <v>1.4446721311475406</v>
      </c>
    </row>
    <row r="9" spans="1:34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4.5</v>
      </c>
      <c r="G9">
        <f t="shared" si="2"/>
        <v>10.5</v>
      </c>
      <c r="I9">
        <f t="shared" si="1"/>
        <v>22.500000000261934</v>
      </c>
      <c r="L9" s="2"/>
      <c r="M9">
        <v>95</v>
      </c>
      <c r="N9">
        <v>6</v>
      </c>
      <c r="O9">
        <v>6</v>
      </c>
      <c r="P9">
        <v>5</v>
      </c>
      <c r="Q9" t="s">
        <v>119</v>
      </c>
      <c r="R9">
        <v>33.5</v>
      </c>
      <c r="S9">
        <f t="shared" si="3"/>
        <v>4.5</v>
      </c>
      <c r="U9">
        <v>4</v>
      </c>
      <c r="V9">
        <v>2.8</v>
      </c>
      <c r="W9" s="3">
        <f t="shared" si="4"/>
        <v>2.8688524590163933</v>
      </c>
      <c r="X9" s="2">
        <f t="shared" si="5"/>
        <v>10.758196721311476</v>
      </c>
      <c r="Y9">
        <v>4</v>
      </c>
      <c r="Z9">
        <f t="shared" si="14"/>
        <v>3.15</v>
      </c>
      <c r="AA9">
        <f t="shared" si="6"/>
        <v>4.2</v>
      </c>
      <c r="AB9">
        <f t="shared" si="7"/>
        <v>5</v>
      </c>
      <c r="AC9">
        <f ca="1" t="shared" si="8"/>
        <v>4</v>
      </c>
      <c r="AD9">
        <f ca="1" t="shared" si="9"/>
        <v>5</v>
      </c>
      <c r="AE9" s="3">
        <f ca="1" t="shared" si="10"/>
        <v>10.758196721311476</v>
      </c>
      <c r="AF9" s="3">
        <f ca="1" t="shared" si="11"/>
        <v>15.368852459016395</v>
      </c>
      <c r="AG9" s="3">
        <f t="shared" si="12"/>
        <v>11.68032786885246</v>
      </c>
      <c r="AH9" s="3">
        <f t="shared" si="13"/>
        <v>3.360655737704919</v>
      </c>
    </row>
    <row r="10" spans="1:34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5.6</v>
      </c>
      <c r="G10">
        <f t="shared" si="2"/>
        <v>15</v>
      </c>
      <c r="I10">
        <f t="shared" si="1"/>
        <v>33.599999999999994</v>
      </c>
      <c r="L10" s="2"/>
      <c r="M10">
        <v>95</v>
      </c>
      <c r="N10">
        <v>6</v>
      </c>
      <c r="O10">
        <v>6</v>
      </c>
      <c r="P10">
        <v>6</v>
      </c>
      <c r="Q10" t="s">
        <v>119</v>
      </c>
      <c r="R10">
        <v>39.1</v>
      </c>
      <c r="S10">
        <f t="shared" si="3"/>
        <v>5.600000000000001</v>
      </c>
      <c r="U10">
        <v>5</v>
      </c>
      <c r="V10">
        <v>4.5</v>
      </c>
      <c r="W10" s="3">
        <f t="shared" si="4"/>
        <v>4.610655737704918</v>
      </c>
      <c r="X10" s="2">
        <f t="shared" si="5"/>
        <v>15.368852459016395</v>
      </c>
      <c r="Y10">
        <v>5</v>
      </c>
      <c r="Z10">
        <f t="shared" si="14"/>
        <v>4.2</v>
      </c>
      <c r="AA10">
        <f t="shared" si="6"/>
        <v>5.25</v>
      </c>
      <c r="AB10">
        <f t="shared" si="7"/>
        <v>6</v>
      </c>
      <c r="AC10">
        <f ca="1" t="shared" si="8"/>
        <v>5</v>
      </c>
      <c r="AD10">
        <f ca="1" t="shared" si="9"/>
        <v>6</v>
      </c>
      <c r="AE10" s="3">
        <f ca="1" t="shared" si="10"/>
        <v>15.368852459016395</v>
      </c>
      <c r="AF10" s="3">
        <f ca="1" t="shared" si="11"/>
        <v>21.10655737704918</v>
      </c>
      <c r="AG10" s="3">
        <f t="shared" si="12"/>
        <v>16.803278688524593</v>
      </c>
      <c r="AH10" s="3">
        <f t="shared" si="13"/>
        <v>5.122950819672132</v>
      </c>
    </row>
    <row r="11" spans="1:34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9.4</v>
      </c>
      <c r="G11">
        <f t="shared" si="2"/>
        <v>20.6</v>
      </c>
      <c r="I11">
        <f t="shared" si="1"/>
        <v>65.79999999945285</v>
      </c>
      <c r="L11" s="2"/>
      <c r="M11">
        <v>95</v>
      </c>
      <c r="N11">
        <v>6</v>
      </c>
      <c r="O11">
        <v>6</v>
      </c>
      <c r="P11">
        <v>7</v>
      </c>
      <c r="Q11" t="s">
        <v>119</v>
      </c>
      <c r="R11">
        <v>48.5</v>
      </c>
      <c r="S11">
        <f t="shared" si="3"/>
        <v>9.399999999999999</v>
      </c>
      <c r="U11">
        <v>6</v>
      </c>
      <c r="V11">
        <v>5.6</v>
      </c>
      <c r="W11" s="3">
        <f t="shared" si="4"/>
        <v>5.737704918032787</v>
      </c>
      <c r="X11" s="2">
        <f t="shared" si="5"/>
        <v>21.10655737704918</v>
      </c>
      <c r="Y11">
        <v>6</v>
      </c>
      <c r="Z11">
        <f t="shared" si="14"/>
        <v>5.25</v>
      </c>
      <c r="AA11">
        <f t="shared" si="6"/>
        <v>6.3</v>
      </c>
      <c r="AB11">
        <f t="shared" si="7"/>
        <v>7</v>
      </c>
      <c r="AC11">
        <f ca="1" t="shared" si="8"/>
        <v>6</v>
      </c>
      <c r="AD11">
        <f ca="1" t="shared" si="9"/>
        <v>7</v>
      </c>
      <c r="AE11" s="3">
        <f ca="1" t="shared" si="10"/>
        <v>21.10655737704918</v>
      </c>
      <c r="AF11" s="3">
        <f ca="1" t="shared" si="11"/>
        <v>30.73770491803279</v>
      </c>
      <c r="AG11" s="3">
        <f t="shared" si="12"/>
        <v>23.99590163934426</v>
      </c>
      <c r="AH11" s="3">
        <f t="shared" si="13"/>
        <v>7.192622950819668</v>
      </c>
    </row>
    <row r="12" spans="1:34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5.6</v>
      </c>
      <c r="G12">
        <f t="shared" si="2"/>
        <v>30</v>
      </c>
      <c r="I12">
        <f t="shared" si="1"/>
        <v>44.80000000032596</v>
      </c>
      <c r="L12" s="2"/>
      <c r="M12">
        <v>95</v>
      </c>
      <c r="N12">
        <v>6</v>
      </c>
      <c r="O12">
        <v>6</v>
      </c>
      <c r="P12">
        <v>8</v>
      </c>
      <c r="Q12" t="s">
        <v>119</v>
      </c>
      <c r="R12">
        <v>54.1</v>
      </c>
      <c r="S12">
        <f t="shared" si="3"/>
        <v>5.600000000000001</v>
      </c>
      <c r="U12">
        <v>7</v>
      </c>
      <c r="V12">
        <v>9.4</v>
      </c>
      <c r="W12" s="3">
        <f t="shared" si="4"/>
        <v>9.631147540983607</v>
      </c>
      <c r="X12" s="2">
        <f t="shared" si="5"/>
        <v>30.73770491803279</v>
      </c>
      <c r="Y12">
        <v>7</v>
      </c>
      <c r="Z12">
        <f t="shared" si="14"/>
        <v>6.3</v>
      </c>
      <c r="AA12">
        <f t="shared" si="6"/>
        <v>7.35</v>
      </c>
      <c r="AB12">
        <f t="shared" si="7"/>
        <v>8</v>
      </c>
      <c r="AC12">
        <f ca="1" t="shared" si="8"/>
        <v>7</v>
      </c>
      <c r="AD12">
        <f ca="1" t="shared" si="9"/>
        <v>8</v>
      </c>
      <c r="AE12" s="3">
        <f ca="1" t="shared" si="10"/>
        <v>30.73770491803279</v>
      </c>
      <c r="AF12" s="3">
        <f ca="1" t="shared" si="11"/>
        <v>36.47540983606558</v>
      </c>
      <c r="AG12" s="3">
        <f t="shared" si="12"/>
        <v>32.74590163934427</v>
      </c>
      <c r="AH12" s="3">
        <f t="shared" si="13"/>
        <v>8.750000000000007</v>
      </c>
    </row>
    <row r="13" spans="1:34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6.1</v>
      </c>
      <c r="G13">
        <f t="shared" si="2"/>
        <v>35.6</v>
      </c>
      <c r="I13">
        <f t="shared" si="1"/>
        <v>54.89999999999999</v>
      </c>
      <c r="L13" s="2"/>
      <c r="M13">
        <v>95</v>
      </c>
      <c r="N13">
        <v>6</v>
      </c>
      <c r="O13">
        <v>6</v>
      </c>
      <c r="P13">
        <v>9</v>
      </c>
      <c r="Q13" t="s">
        <v>119</v>
      </c>
      <c r="R13">
        <v>60.2</v>
      </c>
      <c r="S13">
        <f t="shared" si="3"/>
        <v>6.100000000000001</v>
      </c>
      <c r="U13">
        <v>8</v>
      </c>
      <c r="V13">
        <v>5.6</v>
      </c>
      <c r="W13" s="3">
        <f t="shared" si="4"/>
        <v>5.737704918032787</v>
      </c>
      <c r="X13" s="2">
        <f t="shared" si="5"/>
        <v>36.47540983606558</v>
      </c>
      <c r="Y13">
        <v>8</v>
      </c>
      <c r="Z13">
        <f t="shared" si="14"/>
        <v>7.35</v>
      </c>
      <c r="AA13">
        <f t="shared" si="6"/>
        <v>8.4</v>
      </c>
      <c r="AB13">
        <f t="shared" si="7"/>
        <v>9</v>
      </c>
      <c r="AC13">
        <f ca="1" t="shared" si="8"/>
        <v>8</v>
      </c>
      <c r="AD13">
        <f ca="1" t="shared" si="9"/>
        <v>9</v>
      </c>
      <c r="AE13" s="3">
        <f ca="1" t="shared" si="10"/>
        <v>36.47540983606558</v>
      </c>
      <c r="AF13" s="3">
        <f ca="1" t="shared" si="11"/>
        <v>42.72540983606558</v>
      </c>
      <c r="AG13" s="3">
        <f t="shared" si="12"/>
        <v>38.97540983606558</v>
      </c>
      <c r="AH13" s="3">
        <f t="shared" si="13"/>
        <v>6.229508196721312</v>
      </c>
    </row>
    <row r="14" spans="1:34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5.599999999999994</v>
      </c>
      <c r="G14">
        <f t="shared" si="2"/>
        <v>41.7</v>
      </c>
      <c r="I14">
        <f t="shared" si="1"/>
        <v>55.99999999967398</v>
      </c>
      <c r="L14" s="2"/>
      <c r="M14">
        <v>95</v>
      </c>
      <c r="N14">
        <v>6</v>
      </c>
      <c r="O14">
        <v>6</v>
      </c>
      <c r="P14">
        <v>10</v>
      </c>
      <c r="Q14" t="s">
        <v>119</v>
      </c>
      <c r="R14">
        <v>65.8</v>
      </c>
      <c r="S14">
        <f t="shared" si="3"/>
        <v>5.599999999999994</v>
      </c>
      <c r="U14">
        <v>9</v>
      </c>
      <c r="V14">
        <v>6.1</v>
      </c>
      <c r="W14" s="3">
        <f t="shared" si="4"/>
        <v>6.25</v>
      </c>
      <c r="X14" s="2">
        <f t="shared" si="5"/>
        <v>42.72540983606558</v>
      </c>
      <c r="Y14">
        <v>9</v>
      </c>
      <c r="Z14">
        <f t="shared" si="14"/>
        <v>8.4</v>
      </c>
      <c r="AA14">
        <f t="shared" si="6"/>
        <v>9.45</v>
      </c>
      <c r="AB14">
        <f t="shared" si="7"/>
        <v>10</v>
      </c>
      <c r="AC14">
        <f ca="1" t="shared" si="8"/>
        <v>9</v>
      </c>
      <c r="AD14">
        <f ca="1" t="shared" si="9"/>
        <v>10</v>
      </c>
      <c r="AE14" s="3">
        <f ca="1" t="shared" si="10"/>
        <v>42.72540983606558</v>
      </c>
      <c r="AF14" s="3">
        <f ca="1" t="shared" si="11"/>
        <v>48.46311475409836</v>
      </c>
      <c r="AG14" s="3">
        <f t="shared" si="12"/>
        <v>45.30737704918033</v>
      </c>
      <c r="AH14" s="3">
        <f t="shared" si="13"/>
        <v>6.331967213114751</v>
      </c>
    </row>
    <row r="15" spans="1:34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3.5</v>
      </c>
      <c r="G15">
        <f t="shared" si="2"/>
        <v>47.3</v>
      </c>
      <c r="I15">
        <f t="shared" si="1"/>
        <v>38.50000000020373</v>
      </c>
      <c r="L15" s="2"/>
      <c r="M15">
        <v>95</v>
      </c>
      <c r="N15">
        <v>6</v>
      </c>
      <c r="O15">
        <v>6</v>
      </c>
      <c r="P15">
        <v>11</v>
      </c>
      <c r="Q15" t="s">
        <v>119</v>
      </c>
      <c r="R15">
        <v>69.3</v>
      </c>
      <c r="S15">
        <f t="shared" si="3"/>
        <v>3.5</v>
      </c>
      <c r="U15">
        <v>10</v>
      </c>
      <c r="V15">
        <v>5.599999999999994</v>
      </c>
      <c r="W15" s="3">
        <f t="shared" si="4"/>
        <v>5.737704918032781</v>
      </c>
      <c r="X15" s="2">
        <f t="shared" si="5"/>
        <v>48.46311475409836</v>
      </c>
      <c r="Y15">
        <v>10</v>
      </c>
      <c r="Z15">
        <f t="shared" si="14"/>
        <v>9.45</v>
      </c>
      <c r="AA15">
        <f t="shared" si="6"/>
        <v>10.5</v>
      </c>
      <c r="AB15">
        <f t="shared" si="7"/>
        <v>11</v>
      </c>
      <c r="AC15">
        <f ca="1" t="shared" si="8"/>
        <v>10</v>
      </c>
      <c r="AD15">
        <f ca="1" t="shared" si="9"/>
        <v>11</v>
      </c>
      <c r="AE15" s="3">
        <f ca="1" t="shared" si="10"/>
        <v>48.46311475409836</v>
      </c>
      <c r="AF15" s="3">
        <f ca="1" t="shared" si="11"/>
        <v>52.049180327868854</v>
      </c>
      <c r="AG15" s="3">
        <f t="shared" si="12"/>
        <v>50.256147540983605</v>
      </c>
      <c r="AH15" s="3">
        <f t="shared" si="13"/>
        <v>4.948770491803273</v>
      </c>
    </row>
    <row r="16" spans="1:34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5.1000000000000085</v>
      </c>
      <c r="G16">
        <f t="shared" si="2"/>
        <v>50.8</v>
      </c>
      <c r="I16">
        <f t="shared" si="1"/>
        <v>61.2000000000001</v>
      </c>
      <c r="L16" s="2"/>
      <c r="M16">
        <v>95</v>
      </c>
      <c r="N16">
        <v>6</v>
      </c>
      <c r="O16">
        <v>6</v>
      </c>
      <c r="P16">
        <v>12</v>
      </c>
      <c r="Q16" t="s">
        <v>119</v>
      </c>
      <c r="R16">
        <v>74.4</v>
      </c>
      <c r="S16">
        <f t="shared" si="3"/>
        <v>5.1000000000000085</v>
      </c>
      <c r="U16">
        <v>11</v>
      </c>
      <c r="V16">
        <v>3.5</v>
      </c>
      <c r="W16" s="3">
        <f t="shared" si="4"/>
        <v>3.5860655737704925</v>
      </c>
      <c r="X16" s="2">
        <f t="shared" si="5"/>
        <v>52.049180327868854</v>
      </c>
      <c r="Y16">
        <v>11</v>
      </c>
      <c r="Z16">
        <f t="shared" si="14"/>
        <v>10.5</v>
      </c>
      <c r="AA16">
        <f t="shared" si="6"/>
        <v>11.55</v>
      </c>
      <c r="AB16">
        <f t="shared" si="7"/>
        <v>12</v>
      </c>
      <c r="AC16">
        <f ca="1" t="shared" si="8"/>
        <v>11</v>
      </c>
      <c r="AD16">
        <f ca="1" t="shared" si="9"/>
        <v>12</v>
      </c>
      <c r="AE16" s="3">
        <f ca="1" t="shared" si="10"/>
        <v>52.049180327868854</v>
      </c>
      <c r="AF16" s="3">
        <f ca="1" t="shared" si="11"/>
        <v>57.274590163934434</v>
      </c>
      <c r="AG16" s="3">
        <f t="shared" si="12"/>
        <v>54.923155737704924</v>
      </c>
      <c r="AH16" s="3">
        <f t="shared" si="13"/>
        <v>4.667008196721319</v>
      </c>
    </row>
    <row r="17" spans="1:34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7.8999999999999915</v>
      </c>
      <c r="G17">
        <f t="shared" si="2"/>
        <v>55.900000000000006</v>
      </c>
      <c r="I17">
        <f t="shared" si="1"/>
        <v>102.69999999954005</v>
      </c>
      <c r="L17" s="2"/>
      <c r="M17">
        <v>95</v>
      </c>
      <c r="N17">
        <v>6</v>
      </c>
      <c r="O17">
        <v>6</v>
      </c>
      <c r="P17">
        <v>13</v>
      </c>
      <c r="Q17" t="s">
        <v>119</v>
      </c>
      <c r="R17">
        <v>82.3</v>
      </c>
      <c r="S17">
        <f t="shared" si="3"/>
        <v>7.8999999999999915</v>
      </c>
      <c r="U17">
        <v>12</v>
      </c>
      <c r="V17">
        <v>5.1000000000000085</v>
      </c>
      <c r="W17" s="3">
        <f t="shared" si="4"/>
        <v>5.225409836065583</v>
      </c>
      <c r="X17" s="2">
        <f t="shared" si="5"/>
        <v>57.274590163934434</v>
      </c>
      <c r="Y17">
        <v>12</v>
      </c>
      <c r="Z17">
        <f t="shared" si="14"/>
        <v>11.55</v>
      </c>
      <c r="AA17">
        <f t="shared" si="6"/>
        <v>12.6</v>
      </c>
      <c r="AB17">
        <f t="shared" si="7"/>
        <v>13</v>
      </c>
      <c r="AC17">
        <f ca="1" t="shared" si="8"/>
        <v>12</v>
      </c>
      <c r="AD17">
        <f ca="1" t="shared" si="9"/>
        <v>13</v>
      </c>
      <c r="AE17" s="3">
        <f ca="1" t="shared" si="10"/>
        <v>57.274590163934434</v>
      </c>
      <c r="AF17" s="3">
        <f ca="1" t="shared" si="11"/>
        <v>65.3688524590164</v>
      </c>
      <c r="AG17" s="3">
        <f t="shared" si="12"/>
        <v>62.131147540983605</v>
      </c>
      <c r="AH17" s="3">
        <f t="shared" si="13"/>
        <v>7.207991803278681</v>
      </c>
    </row>
    <row r="18" spans="1:34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4.8</v>
      </c>
      <c r="G18">
        <f t="shared" si="2"/>
        <v>63.8</v>
      </c>
      <c r="I18">
        <f t="shared" si="1"/>
        <v>67.20000000027939</v>
      </c>
      <c r="L18" s="2"/>
      <c r="M18">
        <v>95</v>
      </c>
      <c r="N18">
        <v>6</v>
      </c>
      <c r="O18">
        <v>6</v>
      </c>
      <c r="P18">
        <v>14</v>
      </c>
      <c r="Q18" t="s">
        <v>119</v>
      </c>
      <c r="R18">
        <v>87.1</v>
      </c>
      <c r="S18">
        <f t="shared" si="3"/>
        <v>4.799999999999997</v>
      </c>
      <c r="U18">
        <v>13</v>
      </c>
      <c r="V18">
        <v>7.8999999999999915</v>
      </c>
      <c r="W18" s="3">
        <f t="shared" si="4"/>
        <v>8.09426229508196</v>
      </c>
      <c r="X18" s="2">
        <f t="shared" si="5"/>
        <v>65.3688524590164</v>
      </c>
      <c r="Y18">
        <v>13</v>
      </c>
      <c r="Z18">
        <f t="shared" si="14"/>
        <v>12.6</v>
      </c>
      <c r="AA18">
        <f t="shared" si="6"/>
        <v>13.65</v>
      </c>
      <c r="AB18">
        <f t="shared" si="7"/>
        <v>14</v>
      </c>
      <c r="AC18">
        <f ca="1" t="shared" si="8"/>
        <v>13</v>
      </c>
      <c r="AD18">
        <f ca="1" t="shared" si="9"/>
        <v>14</v>
      </c>
      <c r="AE18" s="3">
        <f ca="1" t="shared" si="10"/>
        <v>65.3688524590164</v>
      </c>
      <c r="AF18" s="3">
        <f ca="1" t="shared" si="11"/>
        <v>70.28688524590164</v>
      </c>
      <c r="AG18" s="3">
        <f t="shared" si="12"/>
        <v>68.56557377049181</v>
      </c>
      <c r="AH18" s="3">
        <f t="shared" si="13"/>
        <v>6.434426229508205</v>
      </c>
    </row>
    <row r="19" spans="1:34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5.6000000000000085</v>
      </c>
      <c r="G19">
        <f t="shared" si="2"/>
        <v>68.6</v>
      </c>
      <c r="I19">
        <f t="shared" si="1"/>
        <v>84.00000000000013</v>
      </c>
      <c r="L19" s="2"/>
      <c r="M19">
        <v>95</v>
      </c>
      <c r="N19">
        <v>6</v>
      </c>
      <c r="O19">
        <v>6</v>
      </c>
      <c r="P19">
        <v>15</v>
      </c>
      <c r="Q19" t="s">
        <v>119</v>
      </c>
      <c r="R19">
        <v>92.7</v>
      </c>
      <c r="S19">
        <f t="shared" si="3"/>
        <v>5.6000000000000085</v>
      </c>
      <c r="U19">
        <v>14</v>
      </c>
      <c r="V19">
        <v>4.8</v>
      </c>
      <c r="W19" s="3">
        <f t="shared" si="4"/>
        <v>4.918032786885246</v>
      </c>
      <c r="X19" s="2">
        <f t="shared" si="5"/>
        <v>70.28688524590164</v>
      </c>
      <c r="Y19">
        <v>14</v>
      </c>
      <c r="Z19">
        <f t="shared" si="14"/>
        <v>13.65</v>
      </c>
      <c r="AA19">
        <f t="shared" si="6"/>
        <v>14.7</v>
      </c>
      <c r="AB19">
        <f t="shared" si="7"/>
        <v>15</v>
      </c>
      <c r="AC19">
        <f ca="1" t="shared" si="8"/>
        <v>14</v>
      </c>
      <c r="AD19">
        <f ca="1" t="shared" si="9"/>
        <v>15</v>
      </c>
      <c r="AE19" s="3">
        <f ca="1" t="shared" si="10"/>
        <v>70.28688524590164</v>
      </c>
      <c r="AF19" s="3">
        <f ca="1" t="shared" si="11"/>
        <v>76.02459016393443</v>
      </c>
      <c r="AG19" s="3">
        <f t="shared" si="12"/>
        <v>74.30327868852459</v>
      </c>
      <c r="AH19" s="3">
        <f t="shared" si="13"/>
        <v>5.737704918032776</v>
      </c>
    </row>
    <row r="20" spans="1:34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6.099999999999994</v>
      </c>
      <c r="G20">
        <f t="shared" si="2"/>
        <v>74.2</v>
      </c>
      <c r="I20">
        <f t="shared" si="1"/>
        <v>97.59999999964484</v>
      </c>
      <c r="L20" s="2"/>
      <c r="M20">
        <v>95</v>
      </c>
      <c r="N20">
        <v>6</v>
      </c>
      <c r="O20">
        <v>6</v>
      </c>
      <c r="P20">
        <v>16</v>
      </c>
      <c r="Q20" t="s">
        <v>119</v>
      </c>
      <c r="R20">
        <v>98.8</v>
      </c>
      <c r="S20">
        <f t="shared" si="3"/>
        <v>6.099999999999994</v>
      </c>
      <c r="U20">
        <v>15</v>
      </c>
      <c r="V20">
        <v>5.6000000000000085</v>
      </c>
      <c r="W20" s="3">
        <f t="shared" si="4"/>
        <v>5.737704918032796</v>
      </c>
      <c r="X20" s="2">
        <f t="shared" si="5"/>
        <v>76.02459016393443</v>
      </c>
      <c r="Y20">
        <v>15</v>
      </c>
      <c r="Z20">
        <f t="shared" si="14"/>
        <v>14.7</v>
      </c>
      <c r="AA20">
        <f t="shared" si="6"/>
        <v>15.75</v>
      </c>
      <c r="AB20">
        <f t="shared" si="7"/>
        <v>16</v>
      </c>
      <c r="AC20">
        <f ca="1" t="shared" si="8"/>
        <v>15</v>
      </c>
      <c r="AD20">
        <f ca="1" t="shared" si="9"/>
        <v>16</v>
      </c>
      <c r="AE20" s="3">
        <f ca="1" t="shared" si="10"/>
        <v>76.02459016393443</v>
      </c>
      <c r="AF20" s="3">
        <f ca="1" t="shared" si="11"/>
        <v>82.27459016393443</v>
      </c>
      <c r="AG20" s="3">
        <f t="shared" si="12"/>
        <v>80.71209016393443</v>
      </c>
      <c r="AH20" s="3">
        <f t="shared" si="13"/>
        <v>6.408811475409848</v>
      </c>
    </row>
    <row r="21" spans="1:34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5.6000000000000085</v>
      </c>
      <c r="G21">
        <f t="shared" si="2"/>
        <v>80.3</v>
      </c>
      <c r="I21">
        <f t="shared" si="1"/>
        <v>95.20000000032611</v>
      </c>
      <c r="L21" s="2"/>
      <c r="M21">
        <v>95</v>
      </c>
      <c r="N21">
        <v>6</v>
      </c>
      <c r="O21">
        <v>6</v>
      </c>
      <c r="P21">
        <v>17</v>
      </c>
      <c r="Q21" t="s">
        <v>119</v>
      </c>
      <c r="R21">
        <v>104.4</v>
      </c>
      <c r="S21">
        <f t="shared" si="3"/>
        <v>5.6000000000000085</v>
      </c>
      <c r="U21">
        <v>16</v>
      </c>
      <c r="V21">
        <v>6.099999999999994</v>
      </c>
      <c r="W21" s="3">
        <f t="shared" si="4"/>
        <v>6.249999999999995</v>
      </c>
      <c r="X21" s="2">
        <f t="shared" si="5"/>
        <v>82.27459016393443</v>
      </c>
      <c r="Y21">
        <v>16</v>
      </c>
      <c r="Z21">
        <f t="shared" si="14"/>
        <v>15.75</v>
      </c>
      <c r="AA21">
        <f t="shared" si="6"/>
        <v>16.8</v>
      </c>
      <c r="AB21">
        <f t="shared" si="7"/>
        <v>17</v>
      </c>
      <c r="AC21">
        <f ca="1" t="shared" si="8"/>
        <v>16</v>
      </c>
      <c r="AD21">
        <f ca="1" t="shared" si="9"/>
        <v>17</v>
      </c>
      <c r="AE21" s="3">
        <f ca="1" t="shared" si="10"/>
        <v>82.27459016393443</v>
      </c>
      <c r="AF21" s="3">
        <f ca="1" t="shared" si="11"/>
        <v>88.01229508196722</v>
      </c>
      <c r="AG21" s="3">
        <f t="shared" si="12"/>
        <v>86.86475409836066</v>
      </c>
      <c r="AH21" s="3">
        <f t="shared" si="13"/>
        <v>6.152663934426229</v>
      </c>
    </row>
    <row r="22" spans="1:34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3.3</v>
      </c>
      <c r="G22">
        <f t="shared" si="2"/>
        <v>85.9</v>
      </c>
      <c r="I22">
        <f t="shared" si="1"/>
        <v>59.39999999999999</v>
      </c>
      <c r="L22" s="2"/>
      <c r="M22">
        <v>95</v>
      </c>
      <c r="N22">
        <v>6</v>
      </c>
      <c r="O22">
        <v>6</v>
      </c>
      <c r="P22">
        <v>18</v>
      </c>
      <c r="Q22" t="s">
        <v>119</v>
      </c>
      <c r="R22">
        <v>107.7</v>
      </c>
      <c r="S22">
        <f t="shared" si="3"/>
        <v>3.299999999999997</v>
      </c>
      <c r="U22">
        <v>17</v>
      </c>
      <c r="V22">
        <v>5.6000000000000085</v>
      </c>
      <c r="W22" s="3">
        <f t="shared" si="4"/>
        <v>5.737704918032796</v>
      </c>
      <c r="X22" s="2">
        <f t="shared" si="5"/>
        <v>88.01229508196722</v>
      </c>
      <c r="Y22">
        <v>17</v>
      </c>
      <c r="Z22">
        <f t="shared" si="14"/>
        <v>16.8</v>
      </c>
      <c r="AA22">
        <f t="shared" si="6"/>
        <v>17.85</v>
      </c>
      <c r="AB22">
        <f t="shared" si="7"/>
        <v>18</v>
      </c>
      <c r="AC22">
        <f ca="1" t="shared" si="8"/>
        <v>17</v>
      </c>
      <c r="AD22">
        <f ca="1" t="shared" si="9"/>
        <v>18</v>
      </c>
      <c r="AE22" s="3">
        <f ca="1" t="shared" si="10"/>
        <v>88.01229508196722</v>
      </c>
      <c r="AF22" s="3">
        <f ca="1" t="shared" si="11"/>
        <v>91.39344262295083</v>
      </c>
      <c r="AG22" s="3">
        <f t="shared" si="12"/>
        <v>90.88627049180329</v>
      </c>
      <c r="AH22" s="3">
        <f t="shared" si="13"/>
        <v>4.021516393442624</v>
      </c>
    </row>
    <row r="23" spans="1:34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2.8</v>
      </c>
      <c r="G23">
        <f t="shared" si="2"/>
        <v>89.2</v>
      </c>
      <c r="I23">
        <f t="shared" si="1"/>
        <v>53.19999999983701</v>
      </c>
      <c r="L23" s="2"/>
      <c r="M23">
        <v>95</v>
      </c>
      <c r="N23">
        <v>6</v>
      </c>
      <c r="O23">
        <v>6</v>
      </c>
      <c r="P23">
        <v>19</v>
      </c>
      <c r="Q23" t="s">
        <v>119</v>
      </c>
      <c r="R23">
        <v>110.5</v>
      </c>
      <c r="S23">
        <f t="shared" si="3"/>
        <v>2.799999999999997</v>
      </c>
      <c r="U23">
        <v>18</v>
      </c>
      <c r="V23">
        <v>3.3</v>
      </c>
      <c r="W23" s="3">
        <f t="shared" si="4"/>
        <v>3.3811475409836067</v>
      </c>
      <c r="X23" s="2">
        <f t="shared" si="5"/>
        <v>91.39344262295083</v>
      </c>
      <c r="Y23">
        <v>18</v>
      </c>
      <c r="Z23">
        <f t="shared" si="14"/>
        <v>17.85</v>
      </c>
      <c r="AA23">
        <f t="shared" si="6"/>
        <v>18.9</v>
      </c>
      <c r="AB23">
        <f t="shared" si="7"/>
        <v>19</v>
      </c>
      <c r="AC23">
        <f ca="1" t="shared" si="8"/>
        <v>18</v>
      </c>
      <c r="AD23">
        <f ca="1" t="shared" si="9"/>
        <v>19</v>
      </c>
      <c r="AE23" s="3">
        <f ca="1" t="shared" si="10"/>
        <v>91.39344262295083</v>
      </c>
      <c r="AF23" s="3">
        <f ca="1" t="shared" si="11"/>
        <v>94.26229508196722</v>
      </c>
      <c r="AG23" s="3">
        <f t="shared" si="12"/>
        <v>93.97540983606558</v>
      </c>
      <c r="AH23" s="3">
        <f t="shared" si="13"/>
        <v>3.0891393442622928</v>
      </c>
    </row>
    <row r="24" spans="1:34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3.3</v>
      </c>
      <c r="G24">
        <f t="shared" si="2"/>
        <v>92</v>
      </c>
      <c r="I24">
        <f t="shared" si="1"/>
        <v>66.00000000019207</v>
      </c>
      <c r="L24" s="2"/>
      <c r="M24">
        <v>95</v>
      </c>
      <c r="N24">
        <v>6</v>
      </c>
      <c r="O24">
        <v>6</v>
      </c>
      <c r="P24">
        <v>20</v>
      </c>
      <c r="Q24" t="s">
        <v>119</v>
      </c>
      <c r="R24">
        <v>113.8</v>
      </c>
      <c r="S24">
        <f t="shared" si="3"/>
        <v>3.299999999999997</v>
      </c>
      <c r="U24">
        <v>19</v>
      </c>
      <c r="V24">
        <v>2.8</v>
      </c>
      <c r="W24" s="3">
        <f t="shared" si="4"/>
        <v>2.8688524590163933</v>
      </c>
      <c r="X24" s="2">
        <f t="shared" si="5"/>
        <v>94.26229508196722</v>
      </c>
      <c r="Y24">
        <v>19</v>
      </c>
      <c r="Z24">
        <f t="shared" si="14"/>
        <v>18.9</v>
      </c>
      <c r="AA24">
        <f t="shared" si="6"/>
        <v>19.95</v>
      </c>
      <c r="AB24">
        <f t="shared" si="7"/>
        <v>20</v>
      </c>
      <c r="AC24">
        <f ca="1" t="shared" si="8"/>
        <v>19</v>
      </c>
      <c r="AD24">
        <f ca="1" t="shared" si="9"/>
        <v>20</v>
      </c>
      <c r="AE24" s="3">
        <f ca="1" t="shared" si="10"/>
        <v>94.26229508196722</v>
      </c>
      <c r="AF24" s="3">
        <f ca="1" t="shared" si="11"/>
        <v>97.64344262295083</v>
      </c>
      <c r="AG24" s="3">
        <f t="shared" si="12"/>
        <v>97.47438524590164</v>
      </c>
      <c r="AH24" s="3">
        <f t="shared" si="13"/>
        <v>3.4989754098360635</v>
      </c>
    </row>
    <row r="25" spans="1:34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2.3</v>
      </c>
      <c r="G25">
        <f t="shared" si="2"/>
        <v>95.3</v>
      </c>
      <c r="I25">
        <f t="shared" si="1"/>
        <v>48.3</v>
      </c>
      <c r="L25" s="2"/>
      <c r="M25">
        <v>95</v>
      </c>
      <c r="N25">
        <v>6</v>
      </c>
      <c r="O25">
        <v>6</v>
      </c>
      <c r="P25">
        <v>21</v>
      </c>
      <c r="Q25" t="s">
        <v>119</v>
      </c>
      <c r="R25">
        <v>116.1</v>
      </c>
      <c r="S25">
        <f t="shared" si="3"/>
        <v>2.299999999999997</v>
      </c>
      <c r="U25">
        <v>20</v>
      </c>
      <c r="V25">
        <v>3.3</v>
      </c>
      <c r="W25" s="3">
        <f t="shared" si="4"/>
        <v>3.3811475409836067</v>
      </c>
      <c r="X25" s="2">
        <f t="shared" si="5"/>
        <v>97.64344262295083</v>
      </c>
      <c r="Y25">
        <v>20</v>
      </c>
      <c r="Z25">
        <f t="shared" si="14"/>
        <v>19.95</v>
      </c>
      <c r="AA25">
        <f t="shared" si="6"/>
        <v>21</v>
      </c>
      <c r="AB25">
        <f t="shared" si="7"/>
        <v>22</v>
      </c>
      <c r="AC25">
        <f ca="1" t="shared" si="8"/>
        <v>21</v>
      </c>
      <c r="AD25">
        <f ca="1" t="shared" si="9"/>
        <v>0</v>
      </c>
      <c r="AE25" s="3">
        <f ca="1" t="shared" si="10"/>
        <v>100.00000000000001</v>
      </c>
      <c r="AF25" s="3">
        <f ca="1" t="shared" si="11"/>
        <v>0</v>
      </c>
      <c r="AG25" s="3">
        <f t="shared" si="12"/>
        <v>100.00000000000001</v>
      </c>
      <c r="AH25" s="3">
        <f t="shared" si="13"/>
        <v>2.5256147540983704</v>
      </c>
    </row>
    <row r="26" spans="1:24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0.20000000000000284</v>
      </c>
      <c r="G26">
        <f t="shared" si="2"/>
        <v>97.6</v>
      </c>
      <c r="I26">
        <f t="shared" si="1"/>
        <v>4.399999999988421</v>
      </c>
      <c r="L26" s="2"/>
      <c r="M26">
        <v>95</v>
      </c>
      <c r="N26">
        <v>6</v>
      </c>
      <c r="O26">
        <v>6</v>
      </c>
      <c r="P26">
        <v>22</v>
      </c>
      <c r="Q26" t="s">
        <v>119</v>
      </c>
      <c r="R26">
        <v>116.3</v>
      </c>
      <c r="S26">
        <f t="shared" si="3"/>
        <v>0.20000000000000284</v>
      </c>
      <c r="U26">
        <v>21</v>
      </c>
      <c r="V26">
        <v>2.3</v>
      </c>
      <c r="W26" s="3">
        <f t="shared" si="4"/>
        <v>2.3565573770491803</v>
      </c>
      <c r="X26" s="2">
        <f t="shared" si="5"/>
        <v>100.00000000000001</v>
      </c>
    </row>
    <row r="27" spans="1:19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97.8</v>
      </c>
      <c r="I27">
        <f t="shared" si="1"/>
        <v>0</v>
      </c>
      <c r="L27" s="2"/>
      <c r="M27">
        <v>95</v>
      </c>
      <c r="N27">
        <v>6</v>
      </c>
      <c r="O27">
        <v>6</v>
      </c>
      <c r="P27">
        <v>23</v>
      </c>
      <c r="Q27" t="s">
        <v>119</v>
      </c>
      <c r="R27">
        <v>116.3</v>
      </c>
      <c r="S27">
        <f t="shared" si="3"/>
        <v>0</v>
      </c>
    </row>
    <row r="28" spans="1:19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97.8</v>
      </c>
      <c r="I28">
        <f t="shared" si="1"/>
        <v>0</v>
      </c>
      <c r="L28" s="2"/>
      <c r="M28">
        <v>95</v>
      </c>
      <c r="N28">
        <v>6</v>
      </c>
      <c r="O28">
        <v>7</v>
      </c>
      <c r="P28">
        <v>0</v>
      </c>
      <c r="Q28" t="s">
        <v>119</v>
      </c>
      <c r="R28">
        <v>116.3</v>
      </c>
      <c r="S28">
        <f t="shared" si="3"/>
        <v>0</v>
      </c>
    </row>
    <row r="29" spans="1:19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97.8</v>
      </c>
      <c r="I29">
        <f t="shared" si="1"/>
        <v>0</v>
      </c>
      <c r="L29" s="2"/>
      <c r="M29">
        <v>95</v>
      </c>
      <c r="N29">
        <v>6</v>
      </c>
      <c r="O29">
        <v>7</v>
      </c>
      <c r="P29">
        <v>1</v>
      </c>
      <c r="Q29" t="s">
        <v>119</v>
      </c>
      <c r="R29">
        <v>116.3</v>
      </c>
      <c r="S29">
        <f t="shared" si="3"/>
        <v>0</v>
      </c>
    </row>
    <row r="30" spans="1:19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97.8</v>
      </c>
      <c r="I30">
        <f t="shared" si="1"/>
        <v>0</v>
      </c>
      <c r="L30" s="2"/>
      <c r="M30">
        <v>95</v>
      </c>
      <c r="N30">
        <v>6</v>
      </c>
      <c r="O30">
        <v>7</v>
      </c>
      <c r="P30">
        <v>2</v>
      </c>
      <c r="Q30" t="s">
        <v>119</v>
      </c>
      <c r="R30">
        <v>116.3</v>
      </c>
      <c r="S30">
        <f t="shared" si="3"/>
        <v>0</v>
      </c>
    </row>
    <row r="31" spans="1:19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97.8</v>
      </c>
      <c r="I31">
        <f t="shared" si="1"/>
        <v>0</v>
      </c>
      <c r="L31" s="2"/>
      <c r="M31">
        <v>95</v>
      </c>
      <c r="N31">
        <v>6</v>
      </c>
      <c r="O31">
        <v>7</v>
      </c>
      <c r="P31">
        <v>3</v>
      </c>
      <c r="Q31" t="s">
        <v>119</v>
      </c>
      <c r="R31">
        <v>116.3</v>
      </c>
      <c r="S31">
        <f t="shared" si="3"/>
        <v>0</v>
      </c>
    </row>
    <row r="32" spans="1:19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97.8</v>
      </c>
      <c r="I32">
        <f t="shared" si="1"/>
        <v>0</v>
      </c>
      <c r="L32" s="2"/>
      <c r="M32">
        <v>95</v>
      </c>
      <c r="N32">
        <v>6</v>
      </c>
      <c r="O32">
        <v>7</v>
      </c>
      <c r="P32">
        <v>4</v>
      </c>
      <c r="Q32" t="s">
        <v>119</v>
      </c>
      <c r="R32">
        <v>116.3</v>
      </c>
      <c r="S32">
        <f t="shared" si="3"/>
        <v>0</v>
      </c>
    </row>
    <row r="33" spans="1:19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97.8</v>
      </c>
      <c r="I33">
        <f t="shared" si="1"/>
        <v>0</v>
      </c>
      <c r="L33" s="2"/>
      <c r="M33">
        <v>95</v>
      </c>
      <c r="N33">
        <v>6</v>
      </c>
      <c r="O33">
        <v>7</v>
      </c>
      <c r="P33">
        <v>5</v>
      </c>
      <c r="Q33" t="s">
        <v>119</v>
      </c>
      <c r="R33">
        <v>116.3</v>
      </c>
      <c r="S33">
        <f t="shared" si="3"/>
        <v>0</v>
      </c>
    </row>
    <row r="34" spans="1:19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97.8</v>
      </c>
      <c r="I34">
        <f t="shared" si="1"/>
        <v>0</v>
      </c>
      <c r="L34" s="2"/>
      <c r="M34">
        <v>95</v>
      </c>
      <c r="N34">
        <v>6</v>
      </c>
      <c r="O34">
        <v>7</v>
      </c>
      <c r="P34">
        <v>6</v>
      </c>
      <c r="Q34" t="s">
        <v>119</v>
      </c>
      <c r="R34">
        <v>116.3</v>
      </c>
      <c r="S34">
        <f t="shared" si="3"/>
        <v>0</v>
      </c>
    </row>
    <row r="35" spans="1:19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97.8</v>
      </c>
      <c r="I35">
        <f t="shared" si="1"/>
        <v>0</v>
      </c>
      <c r="L35" s="2"/>
      <c r="M35">
        <v>95</v>
      </c>
      <c r="N35">
        <v>6</v>
      </c>
      <c r="O35">
        <v>7</v>
      </c>
      <c r="P35">
        <v>7</v>
      </c>
      <c r="Q35" t="s">
        <v>119</v>
      </c>
      <c r="R35">
        <v>116.3</v>
      </c>
      <c r="S35">
        <f t="shared" si="3"/>
        <v>0</v>
      </c>
    </row>
    <row r="36" spans="1:19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97.8</v>
      </c>
      <c r="I36">
        <f aca="true" t="shared" si="16" ref="I36:I52">F36*24*(E36-$E$4)</f>
        <v>0</v>
      </c>
      <c r="L36" s="2"/>
      <c r="M36">
        <v>95</v>
      </c>
      <c r="N36">
        <v>6</v>
      </c>
      <c r="O36">
        <v>7</v>
      </c>
      <c r="P36">
        <v>8</v>
      </c>
      <c r="Q36" t="s">
        <v>119</v>
      </c>
      <c r="R36">
        <v>116.3</v>
      </c>
      <c r="S36">
        <f t="shared" si="3"/>
        <v>0</v>
      </c>
    </row>
    <row r="37" spans="1:19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0.5</v>
      </c>
      <c r="G37">
        <f t="shared" si="2"/>
        <v>97.8</v>
      </c>
      <c r="I37">
        <f t="shared" si="16"/>
        <v>16.000000000029104</v>
      </c>
      <c r="L37" s="2"/>
      <c r="M37">
        <v>95</v>
      </c>
      <c r="N37">
        <v>6</v>
      </c>
      <c r="O37">
        <v>7</v>
      </c>
      <c r="P37">
        <v>9</v>
      </c>
      <c r="Q37" t="s">
        <v>119</v>
      </c>
      <c r="R37">
        <v>116.8</v>
      </c>
      <c r="S37">
        <f t="shared" si="3"/>
        <v>0.5</v>
      </c>
    </row>
    <row r="38" spans="1:19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98.3</v>
      </c>
      <c r="I38">
        <f t="shared" si="16"/>
        <v>0</v>
      </c>
      <c r="K38">
        <f aca="true" t="shared" si="17" ref="K38:K52">G38-$G$38</f>
        <v>0</v>
      </c>
      <c r="L38" s="2"/>
      <c r="M38">
        <v>95</v>
      </c>
      <c r="N38">
        <v>6</v>
      </c>
      <c r="O38">
        <v>7</v>
      </c>
      <c r="P38">
        <v>10</v>
      </c>
      <c r="Q38" t="s">
        <v>119</v>
      </c>
      <c r="R38">
        <v>116.8</v>
      </c>
      <c r="S38">
        <f t="shared" si="3"/>
        <v>0</v>
      </c>
    </row>
    <row r="39" spans="1:19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0.29999999999999716</v>
      </c>
      <c r="G39">
        <f t="shared" si="2"/>
        <v>98.3</v>
      </c>
      <c r="I39">
        <f t="shared" si="16"/>
        <v>10.199999999982442</v>
      </c>
      <c r="K39">
        <f t="shared" si="17"/>
        <v>0</v>
      </c>
      <c r="L39" s="2"/>
      <c r="M39">
        <v>95</v>
      </c>
      <c r="N39">
        <v>6</v>
      </c>
      <c r="O39">
        <v>7</v>
      </c>
      <c r="P39">
        <v>11</v>
      </c>
      <c r="Q39" t="s">
        <v>119</v>
      </c>
      <c r="R39">
        <v>117.1</v>
      </c>
      <c r="S39">
        <f t="shared" si="3"/>
        <v>0.29999999999999716</v>
      </c>
    </row>
    <row r="40" spans="1:19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0.20000000000000284</v>
      </c>
      <c r="G40">
        <f t="shared" si="2"/>
        <v>98.6</v>
      </c>
      <c r="I40">
        <f t="shared" si="16"/>
        <v>7.000000000011741</v>
      </c>
      <c r="K40">
        <f t="shared" si="17"/>
        <v>0.29999999999999716</v>
      </c>
      <c r="L40" s="2"/>
      <c r="M40">
        <v>95</v>
      </c>
      <c r="N40">
        <v>6</v>
      </c>
      <c r="O40">
        <v>7</v>
      </c>
      <c r="P40">
        <v>12</v>
      </c>
      <c r="Q40" t="s">
        <v>119</v>
      </c>
      <c r="R40">
        <v>117.3</v>
      </c>
      <c r="S40">
        <f t="shared" si="3"/>
        <v>0.20000000000000284</v>
      </c>
    </row>
    <row r="41" spans="1:19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98.8</v>
      </c>
      <c r="I41">
        <f t="shared" si="16"/>
        <v>0</v>
      </c>
      <c r="K41">
        <f t="shared" si="17"/>
        <v>0.5</v>
      </c>
      <c r="L41" s="2"/>
      <c r="M41">
        <v>95</v>
      </c>
      <c r="N41">
        <v>6</v>
      </c>
      <c r="O41">
        <v>7</v>
      </c>
      <c r="P41">
        <v>13</v>
      </c>
      <c r="Q41" t="s">
        <v>119</v>
      </c>
      <c r="R41">
        <v>117.3</v>
      </c>
      <c r="S41">
        <f t="shared" si="3"/>
        <v>0</v>
      </c>
    </row>
    <row r="42" spans="1:19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98.8</v>
      </c>
      <c r="I42">
        <f t="shared" si="16"/>
        <v>0</v>
      </c>
      <c r="K42">
        <f t="shared" si="17"/>
        <v>0.5</v>
      </c>
      <c r="L42" s="2"/>
      <c r="M42">
        <v>95</v>
      </c>
      <c r="N42">
        <v>6</v>
      </c>
      <c r="O42">
        <v>7</v>
      </c>
      <c r="P42">
        <v>14</v>
      </c>
      <c r="Q42" t="s">
        <v>119</v>
      </c>
      <c r="R42">
        <v>117.3</v>
      </c>
      <c r="S42">
        <f t="shared" si="3"/>
        <v>0</v>
      </c>
    </row>
    <row r="43" spans="1:19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98.8</v>
      </c>
      <c r="I43">
        <f t="shared" si="16"/>
        <v>0</v>
      </c>
      <c r="K43">
        <f t="shared" si="17"/>
        <v>0.5</v>
      </c>
      <c r="L43" s="2"/>
      <c r="M43">
        <v>95</v>
      </c>
      <c r="N43">
        <v>6</v>
      </c>
      <c r="O43">
        <v>7</v>
      </c>
      <c r="P43">
        <v>15</v>
      </c>
      <c r="Q43" t="s">
        <v>119</v>
      </c>
      <c r="R43">
        <v>117.3</v>
      </c>
      <c r="S43">
        <f t="shared" si="3"/>
        <v>0</v>
      </c>
    </row>
    <row r="44" spans="1:19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98.8</v>
      </c>
      <c r="I44">
        <f t="shared" si="16"/>
        <v>0</v>
      </c>
      <c r="K44">
        <f t="shared" si="17"/>
        <v>0.5</v>
      </c>
      <c r="L44" s="2"/>
      <c r="M44">
        <v>95</v>
      </c>
      <c r="N44">
        <v>6</v>
      </c>
      <c r="O44">
        <v>7</v>
      </c>
      <c r="P44">
        <v>16</v>
      </c>
      <c r="Q44" t="s">
        <v>119</v>
      </c>
      <c r="R44">
        <v>117.3</v>
      </c>
      <c r="S44">
        <f t="shared" si="3"/>
        <v>0</v>
      </c>
    </row>
    <row r="45" spans="1:19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98.8</v>
      </c>
      <c r="I45">
        <f t="shared" si="16"/>
        <v>0</v>
      </c>
      <c r="K45">
        <f t="shared" si="17"/>
        <v>0.5</v>
      </c>
      <c r="L45" s="2"/>
      <c r="M45">
        <v>95</v>
      </c>
      <c r="N45">
        <v>6</v>
      </c>
      <c r="O45">
        <v>7</v>
      </c>
      <c r="P45">
        <v>17</v>
      </c>
      <c r="Q45" t="s">
        <v>119</v>
      </c>
      <c r="R45">
        <v>117.3</v>
      </c>
      <c r="S45">
        <f t="shared" si="3"/>
        <v>0</v>
      </c>
    </row>
    <row r="46" spans="1:19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98.8</v>
      </c>
      <c r="I46">
        <f t="shared" si="16"/>
        <v>0</v>
      </c>
      <c r="K46">
        <f t="shared" si="17"/>
        <v>0.5</v>
      </c>
      <c r="L46" s="2"/>
      <c r="M46">
        <v>95</v>
      </c>
      <c r="N46">
        <v>6</v>
      </c>
      <c r="O46">
        <v>7</v>
      </c>
      <c r="P46">
        <v>18</v>
      </c>
      <c r="Q46" t="s">
        <v>119</v>
      </c>
      <c r="R46">
        <v>117.3</v>
      </c>
      <c r="S46">
        <f t="shared" si="3"/>
        <v>0</v>
      </c>
    </row>
    <row r="47" spans="1:19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98.8</v>
      </c>
      <c r="I47">
        <f t="shared" si="16"/>
        <v>0</v>
      </c>
      <c r="K47">
        <f t="shared" si="17"/>
        <v>0.5</v>
      </c>
      <c r="L47" s="2"/>
      <c r="M47">
        <v>95</v>
      </c>
      <c r="N47">
        <v>6</v>
      </c>
      <c r="O47">
        <v>7</v>
      </c>
      <c r="P47">
        <v>19</v>
      </c>
      <c r="Q47" t="s">
        <v>119</v>
      </c>
      <c r="R47">
        <v>117.3</v>
      </c>
      <c r="S47">
        <f t="shared" si="3"/>
        <v>0</v>
      </c>
    </row>
    <row r="48" spans="1:19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98.8</v>
      </c>
      <c r="I48">
        <f t="shared" si="16"/>
        <v>0</v>
      </c>
      <c r="K48">
        <f t="shared" si="17"/>
        <v>0.5</v>
      </c>
      <c r="M48">
        <v>95</v>
      </c>
      <c r="N48">
        <v>6</v>
      </c>
      <c r="O48">
        <v>7</v>
      </c>
      <c r="P48">
        <v>20</v>
      </c>
      <c r="Q48" t="s">
        <v>119</v>
      </c>
      <c r="R48">
        <v>117.3</v>
      </c>
      <c r="S48">
        <f t="shared" si="3"/>
        <v>0</v>
      </c>
    </row>
    <row r="49" spans="1:19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98.8</v>
      </c>
      <c r="I49">
        <f t="shared" si="16"/>
        <v>0</v>
      </c>
      <c r="K49">
        <f t="shared" si="17"/>
        <v>0.5</v>
      </c>
      <c r="M49">
        <v>95</v>
      </c>
      <c r="N49">
        <v>6</v>
      </c>
      <c r="O49">
        <v>7</v>
      </c>
      <c r="P49">
        <v>21</v>
      </c>
      <c r="Q49" t="s">
        <v>119</v>
      </c>
      <c r="R49">
        <v>117.3</v>
      </c>
      <c r="S49">
        <f t="shared" si="3"/>
        <v>0</v>
      </c>
    </row>
    <row r="50" spans="1:19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98.8</v>
      </c>
      <c r="I50">
        <f t="shared" si="16"/>
        <v>0</v>
      </c>
      <c r="K50">
        <f t="shared" si="17"/>
        <v>0.5</v>
      </c>
      <c r="M50">
        <v>95</v>
      </c>
      <c r="N50">
        <v>6</v>
      </c>
      <c r="O50">
        <v>7</v>
      </c>
      <c r="P50">
        <v>22</v>
      </c>
      <c r="Q50" t="s">
        <v>119</v>
      </c>
      <c r="R50">
        <v>117.3</v>
      </c>
      <c r="S50">
        <f t="shared" si="3"/>
        <v>0</v>
      </c>
    </row>
    <row r="51" spans="1:19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98.8</v>
      </c>
      <c r="I51">
        <f t="shared" si="16"/>
        <v>0</v>
      </c>
      <c r="K51">
        <f t="shared" si="17"/>
        <v>0.5</v>
      </c>
      <c r="M51">
        <v>95</v>
      </c>
      <c r="N51">
        <v>6</v>
      </c>
      <c r="O51">
        <v>7</v>
      </c>
      <c r="P51">
        <v>23</v>
      </c>
      <c r="Q51" t="s">
        <v>119</v>
      </c>
      <c r="R51">
        <v>117.3</v>
      </c>
      <c r="S51">
        <f t="shared" si="3"/>
        <v>0</v>
      </c>
    </row>
    <row r="52" spans="1:19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98.8</v>
      </c>
      <c r="I52">
        <f t="shared" si="16"/>
        <v>0</v>
      </c>
      <c r="K52">
        <f t="shared" si="17"/>
        <v>0.5</v>
      </c>
      <c r="M52">
        <v>95</v>
      </c>
      <c r="N52">
        <v>6</v>
      </c>
      <c r="O52">
        <v>8</v>
      </c>
      <c r="P52">
        <v>0</v>
      </c>
      <c r="Q52" t="s">
        <v>119</v>
      </c>
      <c r="R52">
        <v>117.3</v>
      </c>
      <c r="S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98.8</v>
      </c>
      <c r="G57" s="3">
        <f>SUM(I4:I52)</f>
        <v>1112.2999999995172</v>
      </c>
      <c r="H57" s="3">
        <f>E4</f>
        <v>34856</v>
      </c>
      <c r="I57" s="3">
        <f>E52</f>
        <v>34857.958333333336</v>
      </c>
      <c r="J57" s="3">
        <f>H57+G57/F57/24</f>
        <v>34856.46908738191</v>
      </c>
      <c r="K57">
        <f>(I57-H57)*24</f>
        <v>47.00000000005821</v>
      </c>
    </row>
    <row r="58" spans="4:11" ht="12.75">
      <c r="D58" s="7" t="s">
        <v>18</v>
      </c>
      <c r="F58" s="10">
        <f>SUM(F5:F25)</f>
        <v>97.6</v>
      </c>
      <c r="G58" s="3">
        <f>SUM(I5:I25)</f>
        <v>1074.6999999995053</v>
      </c>
      <c r="H58" s="10">
        <f>E5</f>
        <v>34856.041666666664</v>
      </c>
      <c r="I58" s="3">
        <f>E25</f>
        <v>34856.875</v>
      </c>
      <c r="J58" s="3">
        <f>H57+G58/F58/24</f>
        <v>34856.45880293716</v>
      </c>
      <c r="K58" s="8">
        <f>(I58-H58)*24</f>
        <v>20.000000000058208</v>
      </c>
    </row>
    <row r="60" ht="12.75">
      <c r="J60" s="9">
        <f>(J58-H58)*24</f>
        <v>10.011270491871983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11111"/>
  <dimension ref="A1:AH60"/>
  <sheetViews>
    <sheetView workbookViewId="0" topLeftCell="A1">
      <selection activeCell="V6" sqref="V6:V24"/>
    </sheetView>
  </sheetViews>
  <sheetFormatPr defaultColWidth="9.140625" defaultRowHeight="12.75"/>
  <sheetData>
    <row r="1" ht="12.75">
      <c r="W1">
        <v>20</v>
      </c>
    </row>
    <row r="2" spans="1:23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W2">
        <v>19</v>
      </c>
    </row>
    <row r="3" ht="12.75" customHeight="1">
      <c r="W3">
        <f>SUM(V6:V33)</f>
        <v>186.20000000000002</v>
      </c>
    </row>
    <row r="4" spans="1:25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/>
      <c r="M4">
        <v>95</v>
      </c>
      <c r="N4">
        <v>6</v>
      </c>
      <c r="O4">
        <v>6</v>
      </c>
      <c r="P4">
        <v>1</v>
      </c>
      <c r="Q4" t="s">
        <v>120</v>
      </c>
      <c r="R4">
        <v>25.9</v>
      </c>
      <c r="U4" t="s">
        <v>3</v>
      </c>
      <c r="W4" t="s">
        <v>6</v>
      </c>
      <c r="X4" s="2" t="s">
        <v>7</v>
      </c>
      <c r="Y4" t="s">
        <v>8</v>
      </c>
    </row>
    <row r="5" spans="1:33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</v>
      </c>
      <c r="G5">
        <f aca="true" t="shared" si="2" ref="G5:G52">G4+F4</f>
        <v>0</v>
      </c>
      <c r="I5">
        <f t="shared" si="1"/>
        <v>0</v>
      </c>
      <c r="L5" s="2"/>
      <c r="M5">
        <v>95</v>
      </c>
      <c r="N5">
        <v>6</v>
      </c>
      <c r="O5">
        <v>6</v>
      </c>
      <c r="P5">
        <v>2</v>
      </c>
      <c r="Q5" t="s">
        <v>120</v>
      </c>
      <c r="R5">
        <v>25.9</v>
      </c>
      <c r="S5">
        <f aca="true" t="shared" si="3" ref="S5:S52">R5-R4</f>
        <v>0</v>
      </c>
      <c r="U5">
        <v>0</v>
      </c>
      <c r="X5" s="2">
        <v>0</v>
      </c>
      <c r="Z5" t="s">
        <v>9</v>
      </c>
      <c r="AA5" t="s">
        <v>10</v>
      </c>
      <c r="AG5">
        <v>0</v>
      </c>
    </row>
    <row r="6" spans="1:34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1</v>
      </c>
      <c r="G6">
        <f t="shared" si="2"/>
        <v>0</v>
      </c>
      <c r="I6">
        <f t="shared" si="1"/>
        <v>2.0000000000582077</v>
      </c>
      <c r="L6" s="2"/>
      <c r="M6">
        <v>95</v>
      </c>
      <c r="N6">
        <v>6</v>
      </c>
      <c r="O6">
        <v>6</v>
      </c>
      <c r="P6">
        <v>3</v>
      </c>
      <c r="Q6" t="s">
        <v>120</v>
      </c>
      <c r="R6">
        <v>26.9</v>
      </c>
      <c r="S6">
        <f t="shared" si="3"/>
        <v>1</v>
      </c>
      <c r="U6">
        <v>1</v>
      </c>
      <c r="V6">
        <v>1</v>
      </c>
      <c r="W6" s="3">
        <f aca="true" t="shared" si="4" ref="W6:W24">V6/W$3*100</f>
        <v>0.5370569280343716</v>
      </c>
      <c r="X6" s="2">
        <f aca="true" t="shared" si="5" ref="X6:X24">X5+W6</f>
        <v>0.5370569280343716</v>
      </c>
      <c r="Y6">
        <v>1</v>
      </c>
      <c r="Z6">
        <v>0</v>
      </c>
      <c r="AA6">
        <f aca="true" t="shared" si="6" ref="AA6:AA25">Y6*W$2/W$1</f>
        <v>0.95</v>
      </c>
      <c r="AB6">
        <f aca="true" t="shared" si="7" ref="AB6:AB25">MATCH(AA6,U$5:U$32,1)</f>
        <v>1</v>
      </c>
      <c r="AC6">
        <f aca="true" ca="1" t="shared" si="8" ref="AC6:AC25">OFFSET(U$4,AB6,0)</f>
        <v>0</v>
      </c>
      <c r="AD6">
        <f aca="true" ca="1" t="shared" si="9" ref="AD6:AD25">OFFSET(U$4,AB6+1,0)</f>
        <v>1</v>
      </c>
      <c r="AE6" s="3">
        <f aca="true" ca="1" t="shared" si="10" ref="AE6:AE25">OFFSET(U$4,AB6,3)</f>
        <v>0</v>
      </c>
      <c r="AF6" s="3">
        <f aca="true" ca="1" t="shared" si="11" ref="AF6:AF25">OFFSET(U$4,AB6+1,3)</f>
        <v>0.5370569280343716</v>
      </c>
      <c r="AG6" s="3">
        <f aca="true" t="shared" si="12" ref="AG6:AG25">(AA6-AC6)/(AD6-AC6)*(AF6-AE6)+AE6</f>
        <v>0.510204081632653</v>
      </c>
      <c r="AH6" s="3">
        <f aca="true" t="shared" si="13" ref="AH6:AH25">AG6-AG5</f>
        <v>0.510204081632653</v>
      </c>
    </row>
    <row r="7" spans="1:34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0.3000000000000007</v>
      </c>
      <c r="G7">
        <f t="shared" si="2"/>
        <v>1</v>
      </c>
      <c r="I7">
        <f t="shared" si="1"/>
        <v>0.9000000000000021</v>
      </c>
      <c r="L7" s="2"/>
      <c r="M7">
        <v>95</v>
      </c>
      <c r="N7">
        <v>6</v>
      </c>
      <c r="O7">
        <v>6</v>
      </c>
      <c r="P7">
        <v>4</v>
      </c>
      <c r="Q7" t="s">
        <v>120</v>
      </c>
      <c r="R7">
        <v>27.2</v>
      </c>
      <c r="S7">
        <f t="shared" si="3"/>
        <v>0.3000000000000007</v>
      </c>
      <c r="U7">
        <v>2</v>
      </c>
      <c r="V7">
        <v>0.3000000000000007</v>
      </c>
      <c r="W7" s="3">
        <f t="shared" si="4"/>
        <v>0.16111707841031186</v>
      </c>
      <c r="X7" s="2">
        <f t="shared" si="5"/>
        <v>0.6981740064446834</v>
      </c>
      <c r="Y7">
        <v>2</v>
      </c>
      <c r="Z7">
        <f aca="true" t="shared" si="14" ref="Z7:Z25">AA6</f>
        <v>0.95</v>
      </c>
      <c r="AA7">
        <f t="shared" si="6"/>
        <v>1.9</v>
      </c>
      <c r="AB7">
        <f t="shared" si="7"/>
        <v>2</v>
      </c>
      <c r="AC7">
        <f ca="1" t="shared" si="8"/>
        <v>1</v>
      </c>
      <c r="AD7">
        <f ca="1" t="shared" si="9"/>
        <v>2</v>
      </c>
      <c r="AE7" s="3">
        <f ca="1" t="shared" si="10"/>
        <v>0.5370569280343716</v>
      </c>
      <c r="AF7" s="3">
        <f ca="1" t="shared" si="11"/>
        <v>0.6981740064446834</v>
      </c>
      <c r="AG7" s="3">
        <f t="shared" si="12"/>
        <v>0.6820622986036522</v>
      </c>
      <c r="AH7" s="3">
        <f t="shared" si="13"/>
        <v>0.17185821697099923</v>
      </c>
    </row>
    <row r="8" spans="1:34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4</v>
      </c>
      <c r="G8">
        <f t="shared" si="2"/>
        <v>1.3000000000000007</v>
      </c>
      <c r="I8">
        <f t="shared" si="1"/>
        <v>15.99999999976717</v>
      </c>
      <c r="L8" s="2"/>
      <c r="M8">
        <v>95</v>
      </c>
      <c r="N8">
        <v>6</v>
      </c>
      <c r="O8">
        <v>6</v>
      </c>
      <c r="P8">
        <v>5</v>
      </c>
      <c r="Q8" t="s">
        <v>120</v>
      </c>
      <c r="R8">
        <v>31.2</v>
      </c>
      <c r="S8">
        <f t="shared" si="3"/>
        <v>4</v>
      </c>
      <c r="U8">
        <v>3</v>
      </c>
      <c r="V8">
        <v>4</v>
      </c>
      <c r="W8" s="3">
        <f t="shared" si="4"/>
        <v>2.148227712137486</v>
      </c>
      <c r="X8" s="2">
        <f t="shared" si="5"/>
        <v>2.8464017185821695</v>
      </c>
      <c r="Y8">
        <v>3</v>
      </c>
      <c r="Z8">
        <f t="shared" si="14"/>
        <v>1.9</v>
      </c>
      <c r="AA8">
        <f t="shared" si="6"/>
        <v>2.85</v>
      </c>
      <c r="AB8">
        <f t="shared" si="7"/>
        <v>3</v>
      </c>
      <c r="AC8">
        <f ca="1" t="shared" si="8"/>
        <v>2</v>
      </c>
      <c r="AD8">
        <f ca="1" t="shared" si="9"/>
        <v>3</v>
      </c>
      <c r="AE8" s="3">
        <f ca="1" t="shared" si="10"/>
        <v>0.6981740064446834</v>
      </c>
      <c r="AF8" s="3">
        <f ca="1" t="shared" si="11"/>
        <v>2.8464017185821695</v>
      </c>
      <c r="AG8" s="3">
        <f t="shared" si="12"/>
        <v>2.524167561761547</v>
      </c>
      <c r="AH8" s="3">
        <f t="shared" si="13"/>
        <v>1.8421052631578947</v>
      </c>
    </row>
    <row r="9" spans="1:34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1.1</v>
      </c>
      <c r="G9">
        <f t="shared" si="2"/>
        <v>5.300000000000001</v>
      </c>
      <c r="I9">
        <f t="shared" si="1"/>
        <v>5.500000000064029</v>
      </c>
      <c r="L9" s="2"/>
      <c r="M9">
        <v>95</v>
      </c>
      <c r="N9">
        <v>6</v>
      </c>
      <c r="O9">
        <v>6</v>
      </c>
      <c r="P9">
        <v>6</v>
      </c>
      <c r="Q9" t="s">
        <v>120</v>
      </c>
      <c r="R9">
        <v>32.3</v>
      </c>
      <c r="S9">
        <f t="shared" si="3"/>
        <v>1.0999999999999979</v>
      </c>
      <c r="U9">
        <v>4</v>
      </c>
      <c r="V9">
        <v>1.1</v>
      </c>
      <c r="W9" s="3">
        <f t="shared" si="4"/>
        <v>0.5907626208378088</v>
      </c>
      <c r="X9" s="2">
        <f t="shared" si="5"/>
        <v>3.4371643394199785</v>
      </c>
      <c r="Y9">
        <v>4</v>
      </c>
      <c r="Z9">
        <f t="shared" si="14"/>
        <v>2.85</v>
      </c>
      <c r="AA9">
        <f t="shared" si="6"/>
        <v>3.8</v>
      </c>
      <c r="AB9">
        <f t="shared" si="7"/>
        <v>4</v>
      </c>
      <c r="AC9">
        <f ca="1" t="shared" si="8"/>
        <v>3</v>
      </c>
      <c r="AD9">
        <f ca="1" t="shared" si="9"/>
        <v>4</v>
      </c>
      <c r="AE9" s="3">
        <f ca="1" t="shared" si="10"/>
        <v>2.8464017185821695</v>
      </c>
      <c r="AF9" s="3">
        <f ca="1" t="shared" si="11"/>
        <v>3.4371643394199785</v>
      </c>
      <c r="AG9" s="3">
        <f t="shared" si="12"/>
        <v>3.3190118152524164</v>
      </c>
      <c r="AH9" s="3">
        <f t="shared" si="13"/>
        <v>0.7948442534908695</v>
      </c>
    </row>
    <row r="10" spans="1:34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16.2</v>
      </c>
      <c r="G10">
        <f t="shared" si="2"/>
        <v>6.4</v>
      </c>
      <c r="I10">
        <f t="shared" si="1"/>
        <v>97.19999999999999</v>
      </c>
      <c r="L10" s="2"/>
      <c r="M10">
        <v>95</v>
      </c>
      <c r="N10">
        <v>6</v>
      </c>
      <c r="O10">
        <v>6</v>
      </c>
      <c r="P10">
        <v>7</v>
      </c>
      <c r="Q10" t="s">
        <v>120</v>
      </c>
      <c r="R10">
        <v>48.5</v>
      </c>
      <c r="S10">
        <f t="shared" si="3"/>
        <v>16.200000000000003</v>
      </c>
      <c r="U10">
        <v>5</v>
      </c>
      <c r="V10">
        <v>16.2</v>
      </c>
      <c r="W10" s="3">
        <f t="shared" si="4"/>
        <v>8.70032223415682</v>
      </c>
      <c r="X10" s="2">
        <f t="shared" si="5"/>
        <v>12.137486573576798</v>
      </c>
      <c r="Y10">
        <v>5</v>
      </c>
      <c r="Z10">
        <f t="shared" si="14"/>
        <v>3.8</v>
      </c>
      <c r="AA10">
        <f t="shared" si="6"/>
        <v>4.75</v>
      </c>
      <c r="AB10">
        <f t="shared" si="7"/>
        <v>5</v>
      </c>
      <c r="AC10">
        <f ca="1" t="shared" si="8"/>
        <v>4</v>
      </c>
      <c r="AD10">
        <f ca="1" t="shared" si="9"/>
        <v>5</v>
      </c>
      <c r="AE10" s="3">
        <f ca="1" t="shared" si="10"/>
        <v>3.4371643394199785</v>
      </c>
      <c r="AF10" s="3">
        <f ca="1" t="shared" si="11"/>
        <v>12.137486573576798</v>
      </c>
      <c r="AG10" s="3">
        <f t="shared" si="12"/>
        <v>9.962406015037592</v>
      </c>
      <c r="AH10" s="3">
        <f t="shared" si="13"/>
        <v>6.643394199785176</v>
      </c>
    </row>
    <row r="11" spans="1:34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21.3</v>
      </c>
      <c r="G11">
        <f t="shared" si="2"/>
        <v>22.6</v>
      </c>
      <c r="I11">
        <f t="shared" si="1"/>
        <v>149.09999999876018</v>
      </c>
      <c r="L11" s="2"/>
      <c r="M11">
        <v>95</v>
      </c>
      <c r="N11">
        <v>6</v>
      </c>
      <c r="O11">
        <v>6</v>
      </c>
      <c r="P11">
        <v>8</v>
      </c>
      <c r="Q11" t="s">
        <v>120</v>
      </c>
      <c r="R11">
        <v>69.8</v>
      </c>
      <c r="S11">
        <f t="shared" si="3"/>
        <v>21.299999999999997</v>
      </c>
      <c r="U11">
        <v>6</v>
      </c>
      <c r="V11">
        <v>21.3</v>
      </c>
      <c r="W11" s="3">
        <f t="shared" si="4"/>
        <v>11.439312567132115</v>
      </c>
      <c r="X11" s="2">
        <f t="shared" si="5"/>
        <v>23.576799140708914</v>
      </c>
      <c r="Y11">
        <v>6</v>
      </c>
      <c r="Z11">
        <f t="shared" si="14"/>
        <v>4.75</v>
      </c>
      <c r="AA11">
        <f t="shared" si="6"/>
        <v>5.7</v>
      </c>
      <c r="AB11">
        <f t="shared" si="7"/>
        <v>6</v>
      </c>
      <c r="AC11">
        <f ca="1" t="shared" si="8"/>
        <v>5</v>
      </c>
      <c r="AD11">
        <f ca="1" t="shared" si="9"/>
        <v>6</v>
      </c>
      <c r="AE11" s="3">
        <f ca="1" t="shared" si="10"/>
        <v>12.137486573576798</v>
      </c>
      <c r="AF11" s="3">
        <f ca="1" t="shared" si="11"/>
        <v>23.576799140708914</v>
      </c>
      <c r="AG11" s="3">
        <f t="shared" si="12"/>
        <v>20.14500537056928</v>
      </c>
      <c r="AH11" s="3">
        <f t="shared" si="13"/>
        <v>10.182599355531687</v>
      </c>
    </row>
    <row r="12" spans="1:34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11.7</v>
      </c>
      <c r="G12">
        <f t="shared" si="2"/>
        <v>43.900000000000006</v>
      </c>
      <c r="I12">
        <f t="shared" si="1"/>
        <v>93.60000000068102</v>
      </c>
      <c r="L12" s="2"/>
      <c r="M12">
        <v>95</v>
      </c>
      <c r="N12">
        <v>6</v>
      </c>
      <c r="O12">
        <v>6</v>
      </c>
      <c r="P12">
        <v>9</v>
      </c>
      <c r="Q12" t="s">
        <v>120</v>
      </c>
      <c r="R12">
        <v>81.5</v>
      </c>
      <c r="S12">
        <f t="shared" si="3"/>
        <v>11.700000000000003</v>
      </c>
      <c r="U12">
        <v>7</v>
      </c>
      <c r="V12">
        <v>11.7</v>
      </c>
      <c r="W12" s="3">
        <f t="shared" si="4"/>
        <v>6.2835660580021475</v>
      </c>
      <c r="X12" s="2">
        <f t="shared" si="5"/>
        <v>29.86036519871106</v>
      </c>
      <c r="Y12">
        <v>7</v>
      </c>
      <c r="Z12">
        <f t="shared" si="14"/>
        <v>5.7</v>
      </c>
      <c r="AA12">
        <f t="shared" si="6"/>
        <v>6.65</v>
      </c>
      <c r="AB12">
        <f t="shared" si="7"/>
        <v>7</v>
      </c>
      <c r="AC12">
        <f ca="1" t="shared" si="8"/>
        <v>6</v>
      </c>
      <c r="AD12">
        <f ca="1" t="shared" si="9"/>
        <v>7</v>
      </c>
      <c r="AE12" s="3">
        <f ca="1" t="shared" si="10"/>
        <v>23.576799140708914</v>
      </c>
      <c r="AF12" s="3">
        <f ca="1" t="shared" si="11"/>
        <v>29.86036519871106</v>
      </c>
      <c r="AG12" s="3">
        <f t="shared" si="12"/>
        <v>27.661117078410314</v>
      </c>
      <c r="AH12" s="3">
        <f t="shared" si="13"/>
        <v>7.516111707841034</v>
      </c>
    </row>
    <row r="13" spans="1:34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3.5999999999999943</v>
      </c>
      <c r="G13">
        <f t="shared" si="2"/>
        <v>55.60000000000001</v>
      </c>
      <c r="I13">
        <f t="shared" si="1"/>
        <v>32.39999999999995</v>
      </c>
      <c r="L13" s="2"/>
      <c r="M13">
        <v>95</v>
      </c>
      <c r="N13">
        <v>6</v>
      </c>
      <c r="O13">
        <v>6</v>
      </c>
      <c r="P13">
        <v>10</v>
      </c>
      <c r="Q13" t="s">
        <v>120</v>
      </c>
      <c r="R13">
        <v>85.1</v>
      </c>
      <c r="S13">
        <f t="shared" si="3"/>
        <v>3.5999999999999943</v>
      </c>
      <c r="U13">
        <v>8</v>
      </c>
      <c r="V13">
        <v>3.5999999999999943</v>
      </c>
      <c r="W13" s="3">
        <f t="shared" si="4"/>
        <v>1.9334049409237348</v>
      </c>
      <c r="X13" s="2">
        <f t="shared" si="5"/>
        <v>31.793770139634795</v>
      </c>
      <c r="Y13">
        <v>8</v>
      </c>
      <c r="Z13">
        <f t="shared" si="14"/>
        <v>6.65</v>
      </c>
      <c r="AA13">
        <f t="shared" si="6"/>
        <v>7.6</v>
      </c>
      <c r="AB13">
        <f t="shared" si="7"/>
        <v>8</v>
      </c>
      <c r="AC13">
        <f ca="1" t="shared" si="8"/>
        <v>7</v>
      </c>
      <c r="AD13">
        <f ca="1" t="shared" si="9"/>
        <v>8</v>
      </c>
      <c r="AE13" s="3">
        <f ca="1" t="shared" si="10"/>
        <v>29.86036519871106</v>
      </c>
      <c r="AF13" s="3">
        <f ca="1" t="shared" si="11"/>
        <v>31.793770139634795</v>
      </c>
      <c r="AG13" s="3">
        <f t="shared" si="12"/>
        <v>31.0204081632653</v>
      </c>
      <c r="AH13" s="3">
        <f t="shared" si="13"/>
        <v>3.3592910848549877</v>
      </c>
    </row>
    <row r="14" spans="1:34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6.800000000000011</v>
      </c>
      <c r="G14">
        <f t="shared" si="2"/>
        <v>59.2</v>
      </c>
      <c r="I14">
        <f t="shared" si="1"/>
        <v>67.9999999996043</v>
      </c>
      <c r="L14" s="2"/>
      <c r="M14">
        <v>95</v>
      </c>
      <c r="N14">
        <v>6</v>
      </c>
      <c r="O14">
        <v>6</v>
      </c>
      <c r="P14">
        <v>11</v>
      </c>
      <c r="Q14" t="s">
        <v>120</v>
      </c>
      <c r="R14">
        <v>91.9</v>
      </c>
      <c r="S14">
        <f t="shared" si="3"/>
        <v>6.800000000000011</v>
      </c>
      <c r="U14">
        <v>9</v>
      </c>
      <c r="V14">
        <v>6.800000000000011</v>
      </c>
      <c r="W14" s="3">
        <f t="shared" si="4"/>
        <v>3.651987110633733</v>
      </c>
      <c r="X14" s="2">
        <f t="shared" si="5"/>
        <v>35.44575725026853</v>
      </c>
      <c r="Y14">
        <v>9</v>
      </c>
      <c r="Z14">
        <f t="shared" si="14"/>
        <v>7.6</v>
      </c>
      <c r="AA14">
        <f t="shared" si="6"/>
        <v>8.55</v>
      </c>
      <c r="AB14">
        <f t="shared" si="7"/>
        <v>9</v>
      </c>
      <c r="AC14">
        <f ca="1" t="shared" si="8"/>
        <v>8</v>
      </c>
      <c r="AD14">
        <f ca="1" t="shared" si="9"/>
        <v>9</v>
      </c>
      <c r="AE14" s="3">
        <f ca="1" t="shared" si="10"/>
        <v>31.793770139634795</v>
      </c>
      <c r="AF14" s="3">
        <f ca="1" t="shared" si="11"/>
        <v>35.44575725026853</v>
      </c>
      <c r="AG14" s="3">
        <f t="shared" si="12"/>
        <v>33.80236305048335</v>
      </c>
      <c r="AH14" s="3">
        <f t="shared" si="13"/>
        <v>2.781954887218049</v>
      </c>
    </row>
    <row r="15" spans="1:34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23.2</v>
      </c>
      <c r="G15">
        <f t="shared" si="2"/>
        <v>66.00000000000001</v>
      </c>
      <c r="I15">
        <f t="shared" si="1"/>
        <v>255.2000000013504</v>
      </c>
      <c r="L15" s="2"/>
      <c r="M15">
        <v>95</v>
      </c>
      <c r="N15">
        <v>6</v>
      </c>
      <c r="O15">
        <v>6</v>
      </c>
      <c r="P15">
        <v>12</v>
      </c>
      <c r="Q15" t="s">
        <v>120</v>
      </c>
      <c r="R15">
        <v>115.1</v>
      </c>
      <c r="S15">
        <f t="shared" si="3"/>
        <v>23.19999999999999</v>
      </c>
      <c r="U15">
        <v>10</v>
      </c>
      <c r="V15">
        <v>23.2</v>
      </c>
      <c r="W15" s="3">
        <f t="shared" si="4"/>
        <v>12.459720730397422</v>
      </c>
      <c r="X15" s="2">
        <f t="shared" si="5"/>
        <v>47.90547798066595</v>
      </c>
      <c r="Y15">
        <v>10</v>
      </c>
      <c r="Z15">
        <f t="shared" si="14"/>
        <v>8.55</v>
      </c>
      <c r="AA15">
        <f t="shared" si="6"/>
        <v>9.5</v>
      </c>
      <c r="AB15">
        <f t="shared" si="7"/>
        <v>10</v>
      </c>
      <c r="AC15">
        <f ca="1" t="shared" si="8"/>
        <v>9</v>
      </c>
      <c r="AD15">
        <f ca="1" t="shared" si="9"/>
        <v>10</v>
      </c>
      <c r="AE15" s="3">
        <f ca="1" t="shared" si="10"/>
        <v>35.44575725026853</v>
      </c>
      <c r="AF15" s="3">
        <f ca="1" t="shared" si="11"/>
        <v>47.90547798066595</v>
      </c>
      <c r="AG15" s="3">
        <f t="shared" si="12"/>
        <v>41.67561761546724</v>
      </c>
      <c r="AH15" s="3">
        <f t="shared" si="13"/>
        <v>7.873254564983888</v>
      </c>
    </row>
    <row r="16" spans="1:34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8.900000000000006</v>
      </c>
      <c r="G16">
        <f t="shared" si="2"/>
        <v>89.20000000000002</v>
      </c>
      <c r="I16">
        <f t="shared" si="1"/>
        <v>106.80000000000007</v>
      </c>
      <c r="L16" s="2"/>
      <c r="M16">
        <v>95</v>
      </c>
      <c r="N16">
        <v>6</v>
      </c>
      <c r="O16">
        <v>6</v>
      </c>
      <c r="P16">
        <v>13</v>
      </c>
      <c r="Q16" t="s">
        <v>120</v>
      </c>
      <c r="R16">
        <v>124</v>
      </c>
      <c r="S16">
        <f t="shared" si="3"/>
        <v>8.900000000000006</v>
      </c>
      <c r="U16">
        <v>11</v>
      </c>
      <c r="V16">
        <v>8.900000000000006</v>
      </c>
      <c r="W16" s="3">
        <f t="shared" si="4"/>
        <v>4.77980665950591</v>
      </c>
      <c r="X16" s="2">
        <f t="shared" si="5"/>
        <v>52.68528464017186</v>
      </c>
      <c r="Y16">
        <v>11</v>
      </c>
      <c r="Z16">
        <f t="shared" si="14"/>
        <v>9.5</v>
      </c>
      <c r="AA16">
        <f t="shared" si="6"/>
        <v>10.45</v>
      </c>
      <c r="AB16">
        <f t="shared" si="7"/>
        <v>11</v>
      </c>
      <c r="AC16">
        <f ca="1" t="shared" si="8"/>
        <v>10</v>
      </c>
      <c r="AD16">
        <f ca="1" t="shared" si="9"/>
        <v>11</v>
      </c>
      <c r="AE16" s="3">
        <f ca="1" t="shared" si="10"/>
        <v>47.90547798066595</v>
      </c>
      <c r="AF16" s="3">
        <f ca="1" t="shared" si="11"/>
        <v>52.68528464017186</v>
      </c>
      <c r="AG16" s="3">
        <f t="shared" si="12"/>
        <v>50.056390977443606</v>
      </c>
      <c r="AH16" s="3">
        <f t="shared" si="13"/>
        <v>8.380773361976367</v>
      </c>
    </row>
    <row r="17" spans="1:34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16.2</v>
      </c>
      <c r="G17">
        <f t="shared" si="2"/>
        <v>98.10000000000002</v>
      </c>
      <c r="I17">
        <f t="shared" si="1"/>
        <v>210.59999999905702</v>
      </c>
      <c r="L17" s="2"/>
      <c r="M17">
        <v>95</v>
      </c>
      <c r="N17">
        <v>6</v>
      </c>
      <c r="O17">
        <v>6</v>
      </c>
      <c r="P17">
        <v>14</v>
      </c>
      <c r="Q17" t="s">
        <v>120</v>
      </c>
      <c r="R17">
        <v>140.2</v>
      </c>
      <c r="S17">
        <f t="shared" si="3"/>
        <v>16.19999999999999</v>
      </c>
      <c r="U17">
        <v>12</v>
      </c>
      <c r="V17">
        <v>16.2</v>
      </c>
      <c r="W17" s="3">
        <f t="shared" si="4"/>
        <v>8.70032223415682</v>
      </c>
      <c r="X17" s="2">
        <f t="shared" si="5"/>
        <v>61.38560687432868</v>
      </c>
      <c r="Y17">
        <v>12</v>
      </c>
      <c r="Z17">
        <f t="shared" si="14"/>
        <v>10.45</v>
      </c>
      <c r="AA17">
        <f t="shared" si="6"/>
        <v>11.4</v>
      </c>
      <c r="AB17">
        <f t="shared" si="7"/>
        <v>12</v>
      </c>
      <c r="AC17">
        <f ca="1" t="shared" si="8"/>
        <v>11</v>
      </c>
      <c r="AD17">
        <f ca="1" t="shared" si="9"/>
        <v>12</v>
      </c>
      <c r="AE17" s="3">
        <f ca="1" t="shared" si="10"/>
        <v>52.68528464017186</v>
      </c>
      <c r="AF17" s="3">
        <f ca="1" t="shared" si="11"/>
        <v>61.38560687432868</v>
      </c>
      <c r="AG17" s="3">
        <f t="shared" si="12"/>
        <v>56.16541353383459</v>
      </c>
      <c r="AH17" s="3">
        <f t="shared" si="13"/>
        <v>6.109022556390983</v>
      </c>
    </row>
    <row r="18" spans="1:34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27.9</v>
      </c>
      <c r="G18">
        <f t="shared" si="2"/>
        <v>114.30000000000003</v>
      </c>
      <c r="I18">
        <f t="shared" si="1"/>
        <v>390.6000000016239</v>
      </c>
      <c r="L18" s="2"/>
      <c r="M18">
        <v>95</v>
      </c>
      <c r="N18">
        <v>6</v>
      </c>
      <c r="O18">
        <v>6</v>
      </c>
      <c r="P18">
        <v>15</v>
      </c>
      <c r="Q18" t="s">
        <v>120</v>
      </c>
      <c r="R18">
        <v>168.1</v>
      </c>
      <c r="S18">
        <f t="shared" si="3"/>
        <v>27.900000000000006</v>
      </c>
      <c r="U18">
        <v>13</v>
      </c>
      <c r="V18">
        <v>27.9</v>
      </c>
      <c r="W18" s="3">
        <f t="shared" si="4"/>
        <v>14.983888292158968</v>
      </c>
      <c r="X18" s="2">
        <f t="shared" si="5"/>
        <v>76.36949516648765</v>
      </c>
      <c r="Y18">
        <v>13</v>
      </c>
      <c r="Z18">
        <f t="shared" si="14"/>
        <v>11.4</v>
      </c>
      <c r="AA18">
        <f t="shared" si="6"/>
        <v>12.35</v>
      </c>
      <c r="AB18">
        <f t="shared" si="7"/>
        <v>13</v>
      </c>
      <c r="AC18">
        <f ca="1" t="shared" si="8"/>
        <v>12</v>
      </c>
      <c r="AD18">
        <f ca="1" t="shared" si="9"/>
        <v>13</v>
      </c>
      <c r="AE18" s="3">
        <f ca="1" t="shared" si="10"/>
        <v>61.38560687432868</v>
      </c>
      <c r="AF18" s="3">
        <f ca="1" t="shared" si="11"/>
        <v>76.36949516648765</v>
      </c>
      <c r="AG18" s="3">
        <f t="shared" si="12"/>
        <v>66.62996777658431</v>
      </c>
      <c r="AH18" s="3">
        <f t="shared" si="13"/>
        <v>10.46455424274972</v>
      </c>
    </row>
    <row r="19" spans="1:34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9.700000000000017</v>
      </c>
      <c r="G19">
        <f t="shared" si="2"/>
        <v>142.20000000000002</v>
      </c>
      <c r="I19">
        <f t="shared" si="1"/>
        <v>145.50000000000026</v>
      </c>
      <c r="L19" s="2"/>
      <c r="M19">
        <v>95</v>
      </c>
      <c r="N19">
        <v>6</v>
      </c>
      <c r="O19">
        <v>6</v>
      </c>
      <c r="P19">
        <v>16</v>
      </c>
      <c r="Q19" t="s">
        <v>120</v>
      </c>
      <c r="R19">
        <v>177.8</v>
      </c>
      <c r="S19">
        <f t="shared" si="3"/>
        <v>9.700000000000017</v>
      </c>
      <c r="U19">
        <v>14</v>
      </c>
      <c r="V19">
        <v>9.700000000000017</v>
      </c>
      <c r="W19" s="3">
        <f t="shared" si="4"/>
        <v>5.209452201933414</v>
      </c>
      <c r="X19" s="2">
        <f t="shared" si="5"/>
        <v>81.57894736842107</v>
      </c>
      <c r="Y19">
        <v>14</v>
      </c>
      <c r="Z19">
        <f t="shared" si="14"/>
        <v>12.35</v>
      </c>
      <c r="AA19">
        <f t="shared" si="6"/>
        <v>13.3</v>
      </c>
      <c r="AB19">
        <f t="shared" si="7"/>
        <v>14</v>
      </c>
      <c r="AC19">
        <f ca="1" t="shared" si="8"/>
        <v>13</v>
      </c>
      <c r="AD19">
        <f ca="1" t="shared" si="9"/>
        <v>14</v>
      </c>
      <c r="AE19" s="3">
        <f ca="1" t="shared" si="10"/>
        <v>76.36949516648765</v>
      </c>
      <c r="AF19" s="3">
        <f ca="1" t="shared" si="11"/>
        <v>81.57894736842107</v>
      </c>
      <c r="AG19" s="3">
        <f t="shared" si="12"/>
        <v>77.93233082706769</v>
      </c>
      <c r="AH19" s="3">
        <f t="shared" si="13"/>
        <v>11.302363050483379</v>
      </c>
    </row>
    <row r="20" spans="1:34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15.7</v>
      </c>
      <c r="G20">
        <f t="shared" si="2"/>
        <v>151.90000000000003</v>
      </c>
      <c r="I20">
        <f t="shared" si="1"/>
        <v>251.19999999908612</v>
      </c>
      <c r="L20" s="2"/>
      <c r="M20">
        <v>95</v>
      </c>
      <c r="N20">
        <v>6</v>
      </c>
      <c r="O20">
        <v>6</v>
      </c>
      <c r="P20">
        <v>17</v>
      </c>
      <c r="Q20" t="s">
        <v>120</v>
      </c>
      <c r="R20">
        <v>193.5</v>
      </c>
      <c r="S20">
        <f t="shared" si="3"/>
        <v>15.699999999999989</v>
      </c>
      <c r="U20">
        <v>15</v>
      </c>
      <c r="V20">
        <v>15.7</v>
      </c>
      <c r="W20" s="3">
        <f t="shared" si="4"/>
        <v>8.431793770139635</v>
      </c>
      <c r="X20" s="2">
        <f t="shared" si="5"/>
        <v>90.0107411385607</v>
      </c>
      <c r="Y20">
        <v>15</v>
      </c>
      <c r="Z20">
        <f t="shared" si="14"/>
        <v>13.3</v>
      </c>
      <c r="AA20">
        <f t="shared" si="6"/>
        <v>14.25</v>
      </c>
      <c r="AB20">
        <f t="shared" si="7"/>
        <v>15</v>
      </c>
      <c r="AC20">
        <f ca="1" t="shared" si="8"/>
        <v>14</v>
      </c>
      <c r="AD20">
        <f ca="1" t="shared" si="9"/>
        <v>15</v>
      </c>
      <c r="AE20" s="3">
        <f ca="1" t="shared" si="10"/>
        <v>81.57894736842107</v>
      </c>
      <c r="AF20" s="3">
        <f ca="1" t="shared" si="11"/>
        <v>90.0107411385607</v>
      </c>
      <c r="AG20" s="3">
        <f t="shared" si="12"/>
        <v>83.68689581095597</v>
      </c>
      <c r="AH20" s="3">
        <f t="shared" si="13"/>
        <v>5.754564983888287</v>
      </c>
    </row>
    <row r="21" spans="1:34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7.900000000000006</v>
      </c>
      <c r="G21">
        <f t="shared" si="2"/>
        <v>167.60000000000002</v>
      </c>
      <c r="I21">
        <f t="shared" si="1"/>
        <v>134.30000000045993</v>
      </c>
      <c r="L21" s="2"/>
      <c r="M21">
        <v>95</v>
      </c>
      <c r="N21">
        <v>6</v>
      </c>
      <c r="O21">
        <v>6</v>
      </c>
      <c r="P21">
        <v>18</v>
      </c>
      <c r="Q21" t="s">
        <v>120</v>
      </c>
      <c r="R21">
        <v>201.4</v>
      </c>
      <c r="S21">
        <f t="shared" si="3"/>
        <v>7.900000000000006</v>
      </c>
      <c r="U21">
        <v>16</v>
      </c>
      <c r="V21">
        <v>7.900000000000006</v>
      </c>
      <c r="W21" s="3">
        <f t="shared" si="4"/>
        <v>4.242749731471538</v>
      </c>
      <c r="X21" s="2">
        <f t="shared" si="5"/>
        <v>94.25349087003224</v>
      </c>
      <c r="Y21">
        <v>16</v>
      </c>
      <c r="Z21">
        <f t="shared" si="14"/>
        <v>14.25</v>
      </c>
      <c r="AA21">
        <f t="shared" si="6"/>
        <v>15.2</v>
      </c>
      <c r="AB21">
        <f t="shared" si="7"/>
        <v>16</v>
      </c>
      <c r="AC21">
        <f ca="1" t="shared" si="8"/>
        <v>15</v>
      </c>
      <c r="AD21">
        <f ca="1" t="shared" si="9"/>
        <v>16</v>
      </c>
      <c r="AE21" s="3">
        <f ca="1" t="shared" si="10"/>
        <v>90.0107411385607</v>
      </c>
      <c r="AF21" s="3">
        <f ca="1" t="shared" si="11"/>
        <v>94.25349087003224</v>
      </c>
      <c r="AG21" s="3">
        <f t="shared" si="12"/>
        <v>90.859291084855</v>
      </c>
      <c r="AH21" s="3">
        <f t="shared" si="13"/>
        <v>7.172395273899028</v>
      </c>
    </row>
    <row r="22" spans="1:34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4.599999999999994</v>
      </c>
      <c r="G22">
        <f t="shared" si="2"/>
        <v>175.50000000000003</v>
      </c>
      <c r="I22">
        <f t="shared" si="1"/>
        <v>82.7999999999999</v>
      </c>
      <c r="L22" s="2"/>
      <c r="M22">
        <v>95</v>
      </c>
      <c r="N22">
        <v>6</v>
      </c>
      <c r="O22">
        <v>6</v>
      </c>
      <c r="P22">
        <v>19</v>
      </c>
      <c r="Q22" t="s">
        <v>120</v>
      </c>
      <c r="R22">
        <v>206</v>
      </c>
      <c r="S22">
        <f t="shared" si="3"/>
        <v>4.599999999999994</v>
      </c>
      <c r="U22">
        <v>17</v>
      </c>
      <c r="V22">
        <v>4.599999999999994</v>
      </c>
      <c r="W22" s="3">
        <f t="shared" si="4"/>
        <v>2.470461868958106</v>
      </c>
      <c r="X22" s="2">
        <f t="shared" si="5"/>
        <v>96.72395273899035</v>
      </c>
      <c r="Y22">
        <v>17</v>
      </c>
      <c r="Z22">
        <f t="shared" si="14"/>
        <v>15.2</v>
      </c>
      <c r="AA22">
        <f t="shared" si="6"/>
        <v>16.15</v>
      </c>
      <c r="AB22">
        <f t="shared" si="7"/>
        <v>17</v>
      </c>
      <c r="AC22">
        <f ca="1" t="shared" si="8"/>
        <v>16</v>
      </c>
      <c r="AD22">
        <f ca="1" t="shared" si="9"/>
        <v>17</v>
      </c>
      <c r="AE22" s="3">
        <f ca="1" t="shared" si="10"/>
        <v>94.25349087003224</v>
      </c>
      <c r="AF22" s="3">
        <f ca="1" t="shared" si="11"/>
        <v>96.72395273899035</v>
      </c>
      <c r="AG22" s="3">
        <f t="shared" si="12"/>
        <v>94.62406015037595</v>
      </c>
      <c r="AH22" s="3">
        <f t="shared" si="13"/>
        <v>3.7647690655209516</v>
      </c>
    </row>
    <row r="23" spans="1:34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3.8000000000000114</v>
      </c>
      <c r="G23">
        <f t="shared" si="2"/>
        <v>180.10000000000002</v>
      </c>
      <c r="I23">
        <f t="shared" si="1"/>
        <v>72.19999999977902</v>
      </c>
      <c r="L23" s="2"/>
      <c r="M23">
        <v>95</v>
      </c>
      <c r="N23">
        <v>6</v>
      </c>
      <c r="O23">
        <v>6</v>
      </c>
      <c r="P23">
        <v>20</v>
      </c>
      <c r="Q23" t="s">
        <v>120</v>
      </c>
      <c r="R23">
        <v>209.8</v>
      </c>
      <c r="S23">
        <f t="shared" si="3"/>
        <v>3.8000000000000114</v>
      </c>
      <c r="U23">
        <v>18</v>
      </c>
      <c r="V23">
        <v>3.8000000000000114</v>
      </c>
      <c r="W23" s="3">
        <f t="shared" si="4"/>
        <v>2.0408163265306185</v>
      </c>
      <c r="X23" s="2">
        <f t="shared" si="5"/>
        <v>98.76476906552097</v>
      </c>
      <c r="Y23">
        <v>18</v>
      </c>
      <c r="Z23">
        <f t="shared" si="14"/>
        <v>16.15</v>
      </c>
      <c r="AA23">
        <f t="shared" si="6"/>
        <v>17.1</v>
      </c>
      <c r="AB23">
        <f t="shared" si="7"/>
        <v>18</v>
      </c>
      <c r="AC23">
        <f ca="1" t="shared" si="8"/>
        <v>17</v>
      </c>
      <c r="AD23">
        <f ca="1" t="shared" si="9"/>
        <v>18</v>
      </c>
      <c r="AE23" s="3">
        <f ca="1" t="shared" si="10"/>
        <v>96.72395273899035</v>
      </c>
      <c r="AF23" s="3">
        <f ca="1" t="shared" si="11"/>
        <v>98.76476906552097</v>
      </c>
      <c r="AG23" s="3">
        <f t="shared" si="12"/>
        <v>96.92803437164342</v>
      </c>
      <c r="AH23" s="3">
        <f t="shared" si="13"/>
        <v>2.3039742212674668</v>
      </c>
    </row>
    <row r="24" spans="1:34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2.299999999999983</v>
      </c>
      <c r="G24">
        <f t="shared" si="2"/>
        <v>183.90000000000003</v>
      </c>
      <c r="I24">
        <f t="shared" si="1"/>
        <v>46.00000000013354</v>
      </c>
      <c r="L24" s="2"/>
      <c r="M24">
        <v>95</v>
      </c>
      <c r="N24">
        <v>6</v>
      </c>
      <c r="O24">
        <v>6</v>
      </c>
      <c r="P24">
        <v>21</v>
      </c>
      <c r="Q24" t="s">
        <v>120</v>
      </c>
      <c r="R24">
        <v>212.1</v>
      </c>
      <c r="S24">
        <f t="shared" si="3"/>
        <v>2.299999999999983</v>
      </c>
      <c r="U24">
        <v>19</v>
      </c>
      <c r="V24">
        <v>2.299999999999983</v>
      </c>
      <c r="W24" s="3">
        <f t="shared" si="4"/>
        <v>1.2352309344790455</v>
      </c>
      <c r="X24" s="2">
        <f t="shared" si="5"/>
        <v>100.00000000000001</v>
      </c>
      <c r="Y24">
        <v>19</v>
      </c>
      <c r="Z24">
        <f t="shared" si="14"/>
        <v>17.1</v>
      </c>
      <c r="AA24">
        <f t="shared" si="6"/>
        <v>18.05</v>
      </c>
      <c r="AB24">
        <f t="shared" si="7"/>
        <v>19</v>
      </c>
      <c r="AC24">
        <f ca="1" t="shared" si="8"/>
        <v>18</v>
      </c>
      <c r="AD24">
        <f ca="1" t="shared" si="9"/>
        <v>19</v>
      </c>
      <c r="AE24" s="3">
        <f ca="1" t="shared" si="10"/>
        <v>98.76476906552097</v>
      </c>
      <c r="AF24" s="3">
        <f ca="1" t="shared" si="11"/>
        <v>100.00000000000001</v>
      </c>
      <c r="AG24" s="3">
        <f t="shared" si="12"/>
        <v>98.82653061224492</v>
      </c>
      <c r="AH24" s="3">
        <f t="shared" si="13"/>
        <v>1.898496240601503</v>
      </c>
    </row>
    <row r="25" spans="1:34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0</v>
      </c>
      <c r="G25">
        <f t="shared" si="2"/>
        <v>186.20000000000002</v>
      </c>
      <c r="I25">
        <f t="shared" si="1"/>
        <v>0</v>
      </c>
      <c r="L25" s="2"/>
      <c r="M25">
        <v>95</v>
      </c>
      <c r="N25">
        <v>6</v>
      </c>
      <c r="O25">
        <v>6</v>
      </c>
      <c r="P25">
        <v>22</v>
      </c>
      <c r="Q25" t="s">
        <v>120</v>
      </c>
      <c r="R25">
        <v>212.1</v>
      </c>
      <c r="S25">
        <f t="shared" si="3"/>
        <v>0</v>
      </c>
      <c r="W25" s="3"/>
      <c r="X25" s="2"/>
      <c r="Y25">
        <v>20</v>
      </c>
      <c r="Z25">
        <f t="shared" si="14"/>
        <v>18.05</v>
      </c>
      <c r="AA25">
        <f t="shared" si="6"/>
        <v>19</v>
      </c>
      <c r="AB25">
        <f t="shared" si="7"/>
        <v>20</v>
      </c>
      <c r="AC25">
        <f ca="1" t="shared" si="8"/>
        <v>19</v>
      </c>
      <c r="AD25">
        <f ca="1" t="shared" si="9"/>
        <v>0</v>
      </c>
      <c r="AE25" s="3">
        <f ca="1" t="shared" si="10"/>
        <v>100.00000000000001</v>
      </c>
      <c r="AF25" s="3">
        <f ca="1" t="shared" si="11"/>
        <v>0</v>
      </c>
      <c r="AG25" s="3">
        <f t="shared" si="12"/>
        <v>100.00000000000001</v>
      </c>
      <c r="AH25" s="3">
        <f t="shared" si="13"/>
        <v>1.173469387755091</v>
      </c>
    </row>
    <row r="26" spans="1:24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</v>
      </c>
      <c r="G26">
        <f t="shared" si="2"/>
        <v>186.20000000000002</v>
      </c>
      <c r="I26">
        <f t="shared" si="1"/>
        <v>0</v>
      </c>
      <c r="L26" s="2"/>
      <c r="M26">
        <v>95</v>
      </c>
      <c r="N26">
        <v>6</v>
      </c>
      <c r="O26">
        <v>6</v>
      </c>
      <c r="P26">
        <v>23</v>
      </c>
      <c r="Q26" t="s">
        <v>120</v>
      </c>
      <c r="R26">
        <v>212.1</v>
      </c>
      <c r="S26">
        <f t="shared" si="3"/>
        <v>0</v>
      </c>
      <c r="W26" s="3"/>
      <c r="X26" s="2"/>
    </row>
    <row r="27" spans="1:19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186.20000000000002</v>
      </c>
      <c r="I27">
        <f t="shared" si="1"/>
        <v>0</v>
      </c>
      <c r="L27" s="2"/>
      <c r="M27">
        <v>95</v>
      </c>
      <c r="N27">
        <v>6</v>
      </c>
      <c r="O27">
        <v>7</v>
      </c>
      <c r="P27">
        <v>0</v>
      </c>
      <c r="Q27" t="s">
        <v>120</v>
      </c>
      <c r="R27">
        <v>212.1</v>
      </c>
      <c r="S27">
        <f t="shared" si="3"/>
        <v>0</v>
      </c>
    </row>
    <row r="28" spans="1:19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186.20000000000002</v>
      </c>
      <c r="I28">
        <f t="shared" si="1"/>
        <v>0</v>
      </c>
      <c r="L28" s="2"/>
      <c r="M28">
        <v>95</v>
      </c>
      <c r="N28">
        <v>6</v>
      </c>
      <c r="O28">
        <v>7</v>
      </c>
      <c r="P28">
        <v>1</v>
      </c>
      <c r="Q28" t="s">
        <v>120</v>
      </c>
      <c r="R28">
        <v>212.1</v>
      </c>
      <c r="S28">
        <f t="shared" si="3"/>
        <v>0</v>
      </c>
    </row>
    <row r="29" spans="1:19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186.20000000000002</v>
      </c>
      <c r="I29">
        <f t="shared" si="1"/>
        <v>0</v>
      </c>
      <c r="L29" s="2"/>
      <c r="M29">
        <v>95</v>
      </c>
      <c r="N29">
        <v>6</v>
      </c>
      <c r="O29">
        <v>7</v>
      </c>
      <c r="P29">
        <v>2</v>
      </c>
      <c r="Q29" t="s">
        <v>120</v>
      </c>
      <c r="R29">
        <v>212.1</v>
      </c>
      <c r="S29">
        <f t="shared" si="3"/>
        <v>0</v>
      </c>
    </row>
    <row r="30" spans="1:19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186.20000000000002</v>
      </c>
      <c r="I30">
        <f t="shared" si="1"/>
        <v>0</v>
      </c>
      <c r="L30" s="2"/>
      <c r="M30">
        <v>95</v>
      </c>
      <c r="N30">
        <v>6</v>
      </c>
      <c r="O30">
        <v>7</v>
      </c>
      <c r="P30">
        <v>3</v>
      </c>
      <c r="Q30" t="s">
        <v>120</v>
      </c>
      <c r="R30">
        <v>212.1</v>
      </c>
      <c r="S30">
        <f t="shared" si="3"/>
        <v>0</v>
      </c>
    </row>
    <row r="31" spans="1:19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186.20000000000002</v>
      </c>
      <c r="I31">
        <f t="shared" si="1"/>
        <v>0</v>
      </c>
      <c r="L31" s="2"/>
      <c r="M31">
        <v>95</v>
      </c>
      <c r="N31">
        <v>6</v>
      </c>
      <c r="O31">
        <v>7</v>
      </c>
      <c r="P31">
        <v>4</v>
      </c>
      <c r="Q31" t="s">
        <v>120</v>
      </c>
      <c r="R31">
        <v>212.1</v>
      </c>
      <c r="S31">
        <f t="shared" si="3"/>
        <v>0</v>
      </c>
    </row>
    <row r="32" spans="1:19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186.20000000000002</v>
      </c>
      <c r="I32">
        <f t="shared" si="1"/>
        <v>0</v>
      </c>
      <c r="L32" s="2"/>
      <c r="M32">
        <v>95</v>
      </c>
      <c r="N32">
        <v>6</v>
      </c>
      <c r="O32">
        <v>7</v>
      </c>
      <c r="P32">
        <v>5</v>
      </c>
      <c r="Q32" t="s">
        <v>120</v>
      </c>
      <c r="R32">
        <v>212.1</v>
      </c>
      <c r="S32">
        <f t="shared" si="3"/>
        <v>0</v>
      </c>
    </row>
    <row r="33" spans="1:19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186.20000000000002</v>
      </c>
      <c r="I33">
        <f t="shared" si="1"/>
        <v>0</v>
      </c>
      <c r="L33" s="2"/>
      <c r="M33">
        <v>95</v>
      </c>
      <c r="N33">
        <v>6</v>
      </c>
      <c r="O33">
        <v>7</v>
      </c>
      <c r="P33">
        <v>6</v>
      </c>
      <c r="Q33" t="s">
        <v>120</v>
      </c>
      <c r="R33">
        <v>212.1</v>
      </c>
      <c r="S33">
        <f t="shared" si="3"/>
        <v>0</v>
      </c>
    </row>
    <row r="34" spans="1:19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186.20000000000002</v>
      </c>
      <c r="I34">
        <f t="shared" si="1"/>
        <v>0</v>
      </c>
      <c r="L34" s="2"/>
      <c r="M34">
        <v>95</v>
      </c>
      <c r="N34">
        <v>6</v>
      </c>
      <c r="O34">
        <v>7</v>
      </c>
      <c r="P34">
        <v>7</v>
      </c>
      <c r="Q34" t="s">
        <v>120</v>
      </c>
      <c r="R34">
        <v>212.1</v>
      </c>
      <c r="S34">
        <f t="shared" si="3"/>
        <v>0</v>
      </c>
    </row>
    <row r="35" spans="1:19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186.20000000000002</v>
      </c>
      <c r="I35">
        <f t="shared" si="1"/>
        <v>0</v>
      </c>
      <c r="L35" s="2"/>
      <c r="M35">
        <v>95</v>
      </c>
      <c r="N35">
        <v>6</v>
      </c>
      <c r="O35">
        <v>7</v>
      </c>
      <c r="P35">
        <v>8</v>
      </c>
      <c r="Q35" t="s">
        <v>120</v>
      </c>
      <c r="R35">
        <v>212.1</v>
      </c>
      <c r="S35">
        <f t="shared" si="3"/>
        <v>0</v>
      </c>
    </row>
    <row r="36" spans="1:19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186.20000000000002</v>
      </c>
      <c r="I36">
        <f aca="true" t="shared" si="16" ref="I36:I52">F36*24*(E36-$E$4)</f>
        <v>0</v>
      </c>
      <c r="L36" s="2"/>
      <c r="M36">
        <v>95</v>
      </c>
      <c r="N36">
        <v>6</v>
      </c>
      <c r="O36">
        <v>7</v>
      </c>
      <c r="P36">
        <v>9</v>
      </c>
      <c r="Q36" t="s">
        <v>120</v>
      </c>
      <c r="R36">
        <v>212.1</v>
      </c>
      <c r="S36">
        <f t="shared" si="3"/>
        <v>0</v>
      </c>
    </row>
    <row r="37" spans="1:19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186.20000000000002</v>
      </c>
      <c r="I37">
        <f t="shared" si="16"/>
        <v>0</v>
      </c>
      <c r="L37" s="2"/>
      <c r="M37">
        <v>95</v>
      </c>
      <c r="N37">
        <v>6</v>
      </c>
      <c r="O37">
        <v>7</v>
      </c>
      <c r="P37">
        <v>10</v>
      </c>
      <c r="Q37" t="s">
        <v>120</v>
      </c>
      <c r="R37">
        <v>212.1</v>
      </c>
      <c r="S37">
        <f t="shared" si="3"/>
        <v>0</v>
      </c>
    </row>
    <row r="38" spans="1:19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186.20000000000002</v>
      </c>
      <c r="I38">
        <f t="shared" si="16"/>
        <v>0</v>
      </c>
      <c r="K38">
        <f aca="true" t="shared" si="17" ref="K38:K52">G38-$G$38</f>
        <v>0</v>
      </c>
      <c r="L38" s="2"/>
      <c r="M38">
        <v>95</v>
      </c>
      <c r="N38">
        <v>6</v>
      </c>
      <c r="O38">
        <v>7</v>
      </c>
      <c r="P38">
        <v>11</v>
      </c>
      <c r="Q38" t="s">
        <v>120</v>
      </c>
      <c r="R38">
        <v>212.1</v>
      </c>
      <c r="S38">
        <f t="shared" si="3"/>
        <v>0</v>
      </c>
    </row>
    <row r="39" spans="1:19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186.20000000000002</v>
      </c>
      <c r="I39">
        <f t="shared" si="16"/>
        <v>0</v>
      </c>
      <c r="K39">
        <f t="shared" si="17"/>
        <v>0</v>
      </c>
      <c r="L39" s="2"/>
      <c r="M39">
        <v>95</v>
      </c>
      <c r="N39">
        <v>6</v>
      </c>
      <c r="O39">
        <v>7</v>
      </c>
      <c r="P39">
        <v>12</v>
      </c>
      <c r="Q39" t="s">
        <v>120</v>
      </c>
      <c r="R39">
        <v>212.1</v>
      </c>
      <c r="S39">
        <f t="shared" si="3"/>
        <v>0</v>
      </c>
    </row>
    <row r="40" spans="1:19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186.20000000000002</v>
      </c>
      <c r="I40">
        <f t="shared" si="16"/>
        <v>0</v>
      </c>
      <c r="K40">
        <f t="shared" si="17"/>
        <v>0</v>
      </c>
      <c r="L40" s="2"/>
      <c r="M40">
        <v>95</v>
      </c>
      <c r="N40">
        <v>6</v>
      </c>
      <c r="O40">
        <v>7</v>
      </c>
      <c r="P40">
        <v>13</v>
      </c>
      <c r="Q40" t="s">
        <v>120</v>
      </c>
      <c r="R40">
        <v>212.1</v>
      </c>
      <c r="S40">
        <f t="shared" si="3"/>
        <v>0</v>
      </c>
    </row>
    <row r="41" spans="1:19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186.20000000000002</v>
      </c>
      <c r="I41">
        <f t="shared" si="16"/>
        <v>0</v>
      </c>
      <c r="K41">
        <f t="shared" si="17"/>
        <v>0</v>
      </c>
      <c r="L41" s="2"/>
      <c r="M41">
        <v>95</v>
      </c>
      <c r="N41">
        <v>6</v>
      </c>
      <c r="O41">
        <v>7</v>
      </c>
      <c r="P41">
        <v>14</v>
      </c>
      <c r="Q41" t="s">
        <v>120</v>
      </c>
      <c r="R41">
        <v>212.1</v>
      </c>
      <c r="S41">
        <f t="shared" si="3"/>
        <v>0</v>
      </c>
    </row>
    <row r="42" spans="1:19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186.20000000000002</v>
      </c>
      <c r="I42">
        <f t="shared" si="16"/>
        <v>0</v>
      </c>
      <c r="K42">
        <f t="shared" si="17"/>
        <v>0</v>
      </c>
      <c r="L42" s="2"/>
      <c r="M42">
        <v>95</v>
      </c>
      <c r="N42">
        <v>6</v>
      </c>
      <c r="O42">
        <v>7</v>
      </c>
      <c r="P42">
        <v>15</v>
      </c>
      <c r="Q42" t="s">
        <v>120</v>
      </c>
      <c r="R42">
        <v>212.1</v>
      </c>
      <c r="S42">
        <f t="shared" si="3"/>
        <v>0</v>
      </c>
    </row>
    <row r="43" spans="1:19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186.20000000000002</v>
      </c>
      <c r="I43">
        <f t="shared" si="16"/>
        <v>0</v>
      </c>
      <c r="K43">
        <f t="shared" si="17"/>
        <v>0</v>
      </c>
      <c r="L43" s="2"/>
      <c r="M43">
        <v>95</v>
      </c>
      <c r="N43">
        <v>6</v>
      </c>
      <c r="O43">
        <v>7</v>
      </c>
      <c r="P43">
        <v>16</v>
      </c>
      <c r="Q43" t="s">
        <v>120</v>
      </c>
      <c r="R43">
        <v>212.1</v>
      </c>
      <c r="S43">
        <f t="shared" si="3"/>
        <v>0</v>
      </c>
    </row>
    <row r="44" spans="1:19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186.20000000000002</v>
      </c>
      <c r="I44">
        <f t="shared" si="16"/>
        <v>0</v>
      </c>
      <c r="K44">
        <f t="shared" si="17"/>
        <v>0</v>
      </c>
      <c r="L44" s="2"/>
      <c r="M44">
        <v>95</v>
      </c>
      <c r="N44">
        <v>6</v>
      </c>
      <c r="O44">
        <v>7</v>
      </c>
      <c r="P44">
        <v>17</v>
      </c>
      <c r="Q44" t="s">
        <v>120</v>
      </c>
      <c r="R44">
        <v>212.1</v>
      </c>
      <c r="S44">
        <f t="shared" si="3"/>
        <v>0</v>
      </c>
    </row>
    <row r="45" spans="1:19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186.20000000000002</v>
      </c>
      <c r="I45">
        <f t="shared" si="16"/>
        <v>0</v>
      </c>
      <c r="K45">
        <f t="shared" si="17"/>
        <v>0</v>
      </c>
      <c r="L45" s="2"/>
      <c r="M45">
        <v>95</v>
      </c>
      <c r="N45">
        <v>6</v>
      </c>
      <c r="O45">
        <v>7</v>
      </c>
      <c r="P45">
        <v>18</v>
      </c>
      <c r="Q45" t="s">
        <v>120</v>
      </c>
      <c r="R45">
        <v>212.1</v>
      </c>
      <c r="S45">
        <f t="shared" si="3"/>
        <v>0</v>
      </c>
    </row>
    <row r="46" spans="1:19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186.20000000000002</v>
      </c>
      <c r="I46">
        <f t="shared" si="16"/>
        <v>0</v>
      </c>
      <c r="K46">
        <f t="shared" si="17"/>
        <v>0</v>
      </c>
      <c r="L46" s="2"/>
      <c r="M46">
        <v>95</v>
      </c>
      <c r="N46">
        <v>6</v>
      </c>
      <c r="O46">
        <v>7</v>
      </c>
      <c r="P46">
        <v>19</v>
      </c>
      <c r="Q46" t="s">
        <v>120</v>
      </c>
      <c r="R46">
        <v>212.1</v>
      </c>
      <c r="S46">
        <f t="shared" si="3"/>
        <v>0</v>
      </c>
    </row>
    <row r="47" spans="1:19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186.20000000000002</v>
      </c>
      <c r="I47">
        <f t="shared" si="16"/>
        <v>0</v>
      </c>
      <c r="K47">
        <f t="shared" si="17"/>
        <v>0</v>
      </c>
      <c r="L47" s="2"/>
      <c r="M47">
        <v>95</v>
      </c>
      <c r="N47">
        <v>6</v>
      </c>
      <c r="O47">
        <v>7</v>
      </c>
      <c r="P47">
        <v>20</v>
      </c>
      <c r="Q47" t="s">
        <v>120</v>
      </c>
      <c r="R47">
        <v>212.1</v>
      </c>
      <c r="S47">
        <f t="shared" si="3"/>
        <v>0</v>
      </c>
    </row>
    <row r="48" spans="1:19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186.20000000000002</v>
      </c>
      <c r="I48">
        <f t="shared" si="16"/>
        <v>0</v>
      </c>
      <c r="K48">
        <f t="shared" si="17"/>
        <v>0</v>
      </c>
      <c r="M48">
        <v>95</v>
      </c>
      <c r="N48">
        <v>6</v>
      </c>
      <c r="O48">
        <v>7</v>
      </c>
      <c r="P48">
        <v>21</v>
      </c>
      <c r="Q48" t="s">
        <v>120</v>
      </c>
      <c r="R48">
        <v>212.1</v>
      </c>
      <c r="S48">
        <f t="shared" si="3"/>
        <v>0</v>
      </c>
    </row>
    <row r="49" spans="1:19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186.20000000000002</v>
      </c>
      <c r="I49">
        <f t="shared" si="16"/>
        <v>0</v>
      </c>
      <c r="K49">
        <f t="shared" si="17"/>
        <v>0</v>
      </c>
      <c r="M49">
        <v>95</v>
      </c>
      <c r="N49">
        <v>6</v>
      </c>
      <c r="O49">
        <v>7</v>
      </c>
      <c r="P49">
        <v>22</v>
      </c>
      <c r="Q49" t="s">
        <v>120</v>
      </c>
      <c r="R49">
        <v>212.1</v>
      </c>
      <c r="S49">
        <f t="shared" si="3"/>
        <v>0</v>
      </c>
    </row>
    <row r="50" spans="1:19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186.20000000000002</v>
      </c>
      <c r="I50">
        <f t="shared" si="16"/>
        <v>0</v>
      </c>
      <c r="K50">
        <f t="shared" si="17"/>
        <v>0</v>
      </c>
      <c r="M50">
        <v>95</v>
      </c>
      <c r="N50">
        <v>6</v>
      </c>
      <c r="O50">
        <v>7</v>
      </c>
      <c r="P50">
        <v>23</v>
      </c>
      <c r="Q50" t="s">
        <v>120</v>
      </c>
      <c r="R50">
        <v>212.1</v>
      </c>
      <c r="S50">
        <f t="shared" si="3"/>
        <v>0</v>
      </c>
    </row>
    <row r="51" spans="1:19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186.20000000000002</v>
      </c>
      <c r="I51">
        <f t="shared" si="16"/>
        <v>0</v>
      </c>
      <c r="K51">
        <f t="shared" si="17"/>
        <v>0</v>
      </c>
      <c r="M51">
        <v>95</v>
      </c>
      <c r="N51">
        <v>6</v>
      </c>
      <c r="O51">
        <v>8</v>
      </c>
      <c r="P51">
        <v>0</v>
      </c>
      <c r="Q51" t="s">
        <v>120</v>
      </c>
      <c r="R51">
        <v>212.1</v>
      </c>
      <c r="S51">
        <f t="shared" si="3"/>
        <v>0</v>
      </c>
    </row>
    <row r="52" spans="1:19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186.20000000000002</v>
      </c>
      <c r="I52">
        <f t="shared" si="16"/>
        <v>0</v>
      </c>
      <c r="K52">
        <f t="shared" si="17"/>
        <v>0</v>
      </c>
      <c r="M52">
        <v>95</v>
      </c>
      <c r="N52">
        <v>6</v>
      </c>
      <c r="O52">
        <v>8</v>
      </c>
      <c r="P52">
        <v>0</v>
      </c>
      <c r="Q52" t="s">
        <v>121</v>
      </c>
      <c r="R52">
        <v>212.1</v>
      </c>
      <c r="S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186.20000000000002</v>
      </c>
      <c r="G57" s="3">
        <f>SUM(I4:I52)</f>
        <v>2159.9000000004253</v>
      </c>
      <c r="H57" s="3">
        <f>E4</f>
        <v>34856</v>
      </c>
      <c r="I57" s="3">
        <f>E52</f>
        <v>34857.958333333336</v>
      </c>
      <c r="J57" s="3">
        <f>H57+G57/F57/24</f>
        <v>34856.48332885786</v>
      </c>
      <c r="K57">
        <f>(I57-H57)*24</f>
        <v>47.00000000005821</v>
      </c>
    </row>
    <row r="58" spans="4:11" ht="12.75">
      <c r="D58" s="7" t="s">
        <v>18</v>
      </c>
      <c r="F58" s="3">
        <f>SUM(F6:F24)</f>
        <v>186.20000000000002</v>
      </c>
      <c r="G58" s="3">
        <f>SUM(I6:I24)</f>
        <v>2159.9000000004253</v>
      </c>
      <c r="H58" s="3">
        <f>E6</f>
        <v>34856.083333333336</v>
      </c>
      <c r="I58" s="3">
        <f>E24</f>
        <v>34856.833333333336</v>
      </c>
      <c r="J58" s="3">
        <f>H57+G58/F58/24</f>
        <v>34856.48332885786</v>
      </c>
      <c r="K58" s="8">
        <f>(I58-H58)*24</f>
        <v>18</v>
      </c>
    </row>
    <row r="60" ht="12.75">
      <c r="J60" s="9">
        <f>(J58-H58)*24</f>
        <v>9.599892588565126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1121"/>
  <dimension ref="A1:AG60"/>
  <sheetViews>
    <sheetView workbookViewId="0" topLeftCell="A1">
      <selection activeCell="U6" sqref="U6:U26"/>
    </sheetView>
  </sheetViews>
  <sheetFormatPr defaultColWidth="9.140625" defaultRowHeight="12.75"/>
  <sheetData>
    <row r="1" ht="12.75">
      <c r="V1">
        <v>20</v>
      </c>
    </row>
    <row r="2" spans="1:22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V2">
        <v>21</v>
      </c>
    </row>
    <row r="3" ht="12.75" customHeight="1">
      <c r="V3">
        <f>SUM(U6:U33)</f>
        <v>96.59999999999998</v>
      </c>
    </row>
    <row r="4" spans="1:24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>
        <v>95</v>
      </c>
      <c r="M4">
        <v>6</v>
      </c>
      <c r="N4">
        <v>6</v>
      </c>
      <c r="O4">
        <v>0</v>
      </c>
      <c r="P4" t="s">
        <v>122</v>
      </c>
      <c r="Q4">
        <v>17.8</v>
      </c>
      <c r="T4" t="s">
        <v>3</v>
      </c>
      <c r="V4" t="s">
        <v>6</v>
      </c>
      <c r="W4" s="2" t="s">
        <v>7</v>
      </c>
      <c r="X4" t="s">
        <v>8</v>
      </c>
    </row>
    <row r="5" spans="1:32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0.1999999999999993</v>
      </c>
      <c r="G5">
        <f aca="true" t="shared" si="2" ref="G5:G52">G4+F4</f>
        <v>0</v>
      </c>
      <c r="I5">
        <f t="shared" si="1"/>
        <v>0.19999999998835777</v>
      </c>
      <c r="L5" s="2">
        <v>95</v>
      </c>
      <c r="M5">
        <v>6</v>
      </c>
      <c r="N5">
        <v>6</v>
      </c>
      <c r="O5">
        <v>1</v>
      </c>
      <c r="P5" t="s">
        <v>122</v>
      </c>
      <c r="Q5">
        <v>18</v>
      </c>
      <c r="R5">
        <f aca="true" t="shared" si="3" ref="R5:R52">Q5-Q4</f>
        <v>0.1999999999999993</v>
      </c>
      <c r="T5">
        <v>0</v>
      </c>
      <c r="W5" s="2">
        <v>0</v>
      </c>
      <c r="Y5" t="s">
        <v>9</v>
      </c>
      <c r="Z5" t="s">
        <v>10</v>
      </c>
      <c r="AF5">
        <v>0</v>
      </c>
    </row>
    <row r="6" spans="1:33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2.1</v>
      </c>
      <c r="G6">
        <f t="shared" si="2"/>
        <v>0.1999999999999993</v>
      </c>
      <c r="I6">
        <f t="shared" si="1"/>
        <v>4.200000000122237</v>
      </c>
      <c r="L6" s="2">
        <v>95</v>
      </c>
      <c r="M6">
        <v>6</v>
      </c>
      <c r="N6">
        <v>6</v>
      </c>
      <c r="O6">
        <v>2</v>
      </c>
      <c r="P6" t="s">
        <v>122</v>
      </c>
      <c r="Q6">
        <v>20.1</v>
      </c>
      <c r="R6">
        <f t="shared" si="3"/>
        <v>2.1000000000000014</v>
      </c>
      <c r="T6">
        <v>1</v>
      </c>
      <c r="U6">
        <v>2.1</v>
      </c>
      <c r="V6" s="3">
        <f aca="true" t="shared" si="4" ref="V6:V26">U6/V$3*100</f>
        <v>2.1739130434782616</v>
      </c>
      <c r="W6" s="2">
        <f aca="true" t="shared" si="5" ref="W6:W26">W5+V6</f>
        <v>2.1739130434782616</v>
      </c>
      <c r="X6">
        <v>1</v>
      </c>
      <c r="Y6">
        <v>0</v>
      </c>
      <c r="Z6">
        <f aca="true" t="shared" si="6" ref="Z6:Z25">X6*V$2/V$1</f>
        <v>1.05</v>
      </c>
      <c r="AA6">
        <f aca="true" t="shared" si="7" ref="AA6:AA25">MATCH(Z6,T$5:T$32,1)</f>
        <v>2</v>
      </c>
      <c r="AB6">
        <f aca="true" ca="1" t="shared" si="8" ref="AB6:AB25">OFFSET(T$4,AA6,0)</f>
        <v>1</v>
      </c>
      <c r="AC6">
        <f aca="true" ca="1" t="shared" si="9" ref="AC6:AC25">OFFSET(T$4,AA6+1,0)</f>
        <v>2</v>
      </c>
      <c r="AD6" s="3">
        <f aca="true" ca="1" t="shared" si="10" ref="AD6:AD25">OFFSET(T$4,AA6,3)</f>
        <v>2.1739130434782616</v>
      </c>
      <c r="AE6" s="3">
        <f aca="true" ca="1" t="shared" si="11" ref="AE6:AE25">OFFSET(T$4,AA6+1,3)</f>
        <v>5.072463768115943</v>
      </c>
      <c r="AF6" s="3">
        <f aca="true" t="shared" si="12" ref="AF6:AF25">(Z6-AB6)/(AC6-AB6)*(AE6-AD6)+AD6</f>
        <v>2.318840579710146</v>
      </c>
      <c r="AG6" s="3">
        <f aca="true" t="shared" si="13" ref="AG6:AG25">AF6-AF5</f>
        <v>2.318840579710146</v>
      </c>
    </row>
    <row r="7" spans="1:33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2.8</v>
      </c>
      <c r="G7">
        <f t="shared" si="2"/>
        <v>2.2999999999999994</v>
      </c>
      <c r="I7">
        <f t="shared" si="1"/>
        <v>8.399999999999999</v>
      </c>
      <c r="L7" s="2">
        <v>95</v>
      </c>
      <c r="M7">
        <v>6</v>
      </c>
      <c r="N7">
        <v>6</v>
      </c>
      <c r="O7">
        <v>3</v>
      </c>
      <c r="P7" t="s">
        <v>122</v>
      </c>
      <c r="Q7">
        <v>22.9</v>
      </c>
      <c r="R7">
        <f t="shared" si="3"/>
        <v>2.799999999999997</v>
      </c>
      <c r="T7">
        <v>2</v>
      </c>
      <c r="U7">
        <v>2.8</v>
      </c>
      <c r="V7" s="3">
        <f t="shared" si="4"/>
        <v>2.8985507246376816</v>
      </c>
      <c r="W7" s="2">
        <f t="shared" si="5"/>
        <v>5.072463768115943</v>
      </c>
      <c r="X7">
        <v>2</v>
      </c>
      <c r="Y7">
        <f aca="true" t="shared" si="14" ref="Y7:Y25">Z6</f>
        <v>1.05</v>
      </c>
      <c r="Z7">
        <f t="shared" si="6"/>
        <v>2.1</v>
      </c>
      <c r="AA7">
        <f t="shared" si="7"/>
        <v>3</v>
      </c>
      <c r="AB7">
        <f ca="1" t="shared" si="8"/>
        <v>2</v>
      </c>
      <c r="AC7">
        <f ca="1" t="shared" si="9"/>
        <v>3</v>
      </c>
      <c r="AD7" s="3">
        <f ca="1" t="shared" si="10"/>
        <v>5.072463768115943</v>
      </c>
      <c r="AE7" s="3">
        <f ca="1" t="shared" si="11"/>
        <v>9.006211180124225</v>
      </c>
      <c r="AF7" s="3">
        <f t="shared" si="12"/>
        <v>5.465838509316772</v>
      </c>
      <c r="AG7" s="3">
        <f t="shared" si="13"/>
        <v>3.1469979296066257</v>
      </c>
    </row>
    <row r="8" spans="1:33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3.8</v>
      </c>
      <c r="G8">
        <f t="shared" si="2"/>
        <v>5.1</v>
      </c>
      <c r="I8">
        <f t="shared" si="1"/>
        <v>15.19999999977881</v>
      </c>
      <c r="L8" s="2">
        <v>95</v>
      </c>
      <c r="M8">
        <v>6</v>
      </c>
      <c r="N8">
        <v>6</v>
      </c>
      <c r="O8">
        <v>4</v>
      </c>
      <c r="P8" t="s">
        <v>122</v>
      </c>
      <c r="Q8">
        <v>26.7</v>
      </c>
      <c r="R8">
        <f t="shared" si="3"/>
        <v>3.8000000000000007</v>
      </c>
      <c r="T8">
        <v>3</v>
      </c>
      <c r="U8">
        <v>3.8</v>
      </c>
      <c r="V8" s="3">
        <f t="shared" si="4"/>
        <v>3.9337474120082825</v>
      </c>
      <c r="W8" s="2">
        <f t="shared" si="5"/>
        <v>9.006211180124225</v>
      </c>
      <c r="X8">
        <v>3</v>
      </c>
      <c r="Y8">
        <f t="shared" si="14"/>
        <v>2.1</v>
      </c>
      <c r="Z8">
        <f t="shared" si="6"/>
        <v>3.15</v>
      </c>
      <c r="AA8">
        <f t="shared" si="7"/>
        <v>4</v>
      </c>
      <c r="AB8">
        <f ca="1" t="shared" si="8"/>
        <v>3</v>
      </c>
      <c r="AC8">
        <f ca="1" t="shared" si="9"/>
        <v>4</v>
      </c>
      <c r="AD8" s="3">
        <f ca="1" t="shared" si="10"/>
        <v>9.006211180124225</v>
      </c>
      <c r="AE8" s="3">
        <f ca="1" t="shared" si="11"/>
        <v>12.939958592132507</v>
      </c>
      <c r="AF8" s="3">
        <f t="shared" si="12"/>
        <v>9.596273291925467</v>
      </c>
      <c r="AG8" s="3">
        <f t="shared" si="13"/>
        <v>4.130434782608695</v>
      </c>
    </row>
    <row r="9" spans="1:33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3.8</v>
      </c>
      <c r="G9">
        <f t="shared" si="2"/>
        <v>8.899999999999999</v>
      </c>
      <c r="I9">
        <f t="shared" si="1"/>
        <v>19.00000000022119</v>
      </c>
      <c r="L9" s="2">
        <v>95</v>
      </c>
      <c r="M9">
        <v>6</v>
      </c>
      <c r="N9">
        <v>6</v>
      </c>
      <c r="O9">
        <v>5</v>
      </c>
      <c r="P9" t="s">
        <v>122</v>
      </c>
      <c r="Q9">
        <v>30.5</v>
      </c>
      <c r="R9">
        <f t="shared" si="3"/>
        <v>3.8000000000000007</v>
      </c>
      <c r="T9">
        <v>4</v>
      </c>
      <c r="U9">
        <v>3.8</v>
      </c>
      <c r="V9" s="3">
        <f t="shared" si="4"/>
        <v>3.9337474120082825</v>
      </c>
      <c r="W9" s="2">
        <f t="shared" si="5"/>
        <v>12.939958592132507</v>
      </c>
      <c r="X9">
        <v>4</v>
      </c>
      <c r="Y9">
        <f t="shared" si="14"/>
        <v>3.15</v>
      </c>
      <c r="Z9">
        <f t="shared" si="6"/>
        <v>4.2</v>
      </c>
      <c r="AA9">
        <f t="shared" si="7"/>
        <v>5</v>
      </c>
      <c r="AB9">
        <f ca="1" t="shared" si="8"/>
        <v>4</v>
      </c>
      <c r="AC9">
        <f ca="1" t="shared" si="9"/>
        <v>5</v>
      </c>
      <c r="AD9" s="3">
        <f ca="1" t="shared" si="10"/>
        <v>12.939958592132507</v>
      </c>
      <c r="AE9" s="3">
        <f ca="1" t="shared" si="11"/>
        <v>16.56314699792961</v>
      </c>
      <c r="AF9" s="3">
        <f t="shared" si="12"/>
        <v>13.664596273291929</v>
      </c>
      <c r="AG9" s="3">
        <f t="shared" si="13"/>
        <v>4.068322981366462</v>
      </c>
    </row>
    <row r="10" spans="1:33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3.5</v>
      </c>
      <c r="G10">
        <f t="shared" si="2"/>
        <v>12.7</v>
      </c>
      <c r="I10">
        <f t="shared" si="1"/>
        <v>21</v>
      </c>
      <c r="L10" s="2">
        <v>95</v>
      </c>
      <c r="M10">
        <v>6</v>
      </c>
      <c r="N10">
        <v>6</v>
      </c>
      <c r="O10">
        <v>6</v>
      </c>
      <c r="P10" t="s">
        <v>122</v>
      </c>
      <c r="Q10">
        <v>34</v>
      </c>
      <c r="R10">
        <f t="shared" si="3"/>
        <v>3.5</v>
      </c>
      <c r="T10">
        <v>5</v>
      </c>
      <c r="U10">
        <v>3.5</v>
      </c>
      <c r="V10" s="3">
        <f t="shared" si="4"/>
        <v>3.6231884057971024</v>
      </c>
      <c r="W10" s="2">
        <f t="shared" si="5"/>
        <v>16.56314699792961</v>
      </c>
      <c r="X10">
        <v>5</v>
      </c>
      <c r="Y10">
        <f t="shared" si="14"/>
        <v>4.2</v>
      </c>
      <c r="Z10">
        <f t="shared" si="6"/>
        <v>5.25</v>
      </c>
      <c r="AA10">
        <f t="shared" si="7"/>
        <v>6</v>
      </c>
      <c r="AB10">
        <f ca="1" t="shared" si="8"/>
        <v>5</v>
      </c>
      <c r="AC10">
        <f ca="1" t="shared" si="9"/>
        <v>6</v>
      </c>
      <c r="AD10" s="3">
        <f ca="1" t="shared" si="10"/>
        <v>16.56314699792961</v>
      </c>
      <c r="AE10" s="3">
        <f ca="1" t="shared" si="11"/>
        <v>20.496894409937894</v>
      </c>
      <c r="AF10" s="3">
        <f t="shared" si="12"/>
        <v>17.546583850931682</v>
      </c>
      <c r="AG10" s="3">
        <f t="shared" si="13"/>
        <v>3.8819875776397534</v>
      </c>
    </row>
    <row r="11" spans="1:33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3.8</v>
      </c>
      <c r="G11">
        <f t="shared" si="2"/>
        <v>16.2</v>
      </c>
      <c r="I11">
        <f t="shared" si="1"/>
        <v>26.599999999778806</v>
      </c>
      <c r="L11" s="2">
        <v>95</v>
      </c>
      <c r="M11">
        <v>6</v>
      </c>
      <c r="N11">
        <v>6</v>
      </c>
      <c r="O11">
        <v>7</v>
      </c>
      <c r="P11" t="s">
        <v>122</v>
      </c>
      <c r="Q11">
        <v>37.8</v>
      </c>
      <c r="R11">
        <f t="shared" si="3"/>
        <v>3.799999999999997</v>
      </c>
      <c r="T11">
        <v>6</v>
      </c>
      <c r="U11">
        <v>3.8</v>
      </c>
      <c r="V11" s="3">
        <f t="shared" si="4"/>
        <v>3.9337474120082825</v>
      </c>
      <c r="W11" s="2">
        <f t="shared" si="5"/>
        <v>20.496894409937894</v>
      </c>
      <c r="X11">
        <v>6</v>
      </c>
      <c r="Y11">
        <f t="shared" si="14"/>
        <v>5.25</v>
      </c>
      <c r="Z11">
        <f t="shared" si="6"/>
        <v>6.3</v>
      </c>
      <c r="AA11">
        <f t="shared" si="7"/>
        <v>7</v>
      </c>
      <c r="AB11">
        <f ca="1" t="shared" si="8"/>
        <v>6</v>
      </c>
      <c r="AC11">
        <f ca="1" t="shared" si="9"/>
        <v>7</v>
      </c>
      <c r="AD11" s="3">
        <f ca="1" t="shared" si="10"/>
        <v>20.496894409937894</v>
      </c>
      <c r="AE11" s="3">
        <f ca="1" t="shared" si="11"/>
        <v>27.329192546583858</v>
      </c>
      <c r="AF11" s="3">
        <f t="shared" si="12"/>
        <v>22.546583850931682</v>
      </c>
      <c r="AG11" s="3">
        <f t="shared" si="13"/>
        <v>5</v>
      </c>
    </row>
    <row r="12" spans="1:33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6.6</v>
      </c>
      <c r="G12">
        <f t="shared" si="2"/>
        <v>20</v>
      </c>
      <c r="I12">
        <f t="shared" si="1"/>
        <v>52.800000000384166</v>
      </c>
      <c r="L12" s="2">
        <v>95</v>
      </c>
      <c r="M12">
        <v>6</v>
      </c>
      <c r="N12">
        <v>6</v>
      </c>
      <c r="O12">
        <v>8</v>
      </c>
      <c r="P12" t="s">
        <v>122</v>
      </c>
      <c r="Q12">
        <v>44.4</v>
      </c>
      <c r="R12">
        <f t="shared" si="3"/>
        <v>6.600000000000001</v>
      </c>
      <c r="T12">
        <v>7</v>
      </c>
      <c r="U12">
        <v>6.6</v>
      </c>
      <c r="V12" s="3">
        <f t="shared" si="4"/>
        <v>6.832298136645963</v>
      </c>
      <c r="W12" s="2">
        <f t="shared" si="5"/>
        <v>27.329192546583858</v>
      </c>
      <c r="X12">
        <v>7</v>
      </c>
      <c r="Y12">
        <f t="shared" si="14"/>
        <v>6.3</v>
      </c>
      <c r="Z12">
        <f t="shared" si="6"/>
        <v>7.35</v>
      </c>
      <c r="AA12">
        <f t="shared" si="7"/>
        <v>8</v>
      </c>
      <c r="AB12">
        <f ca="1" t="shared" si="8"/>
        <v>7</v>
      </c>
      <c r="AC12">
        <f ca="1" t="shared" si="9"/>
        <v>8</v>
      </c>
      <c r="AD12" s="3">
        <f ca="1" t="shared" si="10"/>
        <v>27.329192546583858</v>
      </c>
      <c r="AE12" s="3">
        <f ca="1" t="shared" si="11"/>
        <v>35.5072463768116</v>
      </c>
      <c r="AF12" s="3">
        <f t="shared" si="12"/>
        <v>30.191511387163565</v>
      </c>
      <c r="AG12" s="3">
        <f t="shared" si="13"/>
        <v>7.644927536231883</v>
      </c>
    </row>
    <row r="13" spans="1:33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7.9</v>
      </c>
      <c r="G13">
        <f t="shared" si="2"/>
        <v>26.6</v>
      </c>
      <c r="I13">
        <f t="shared" si="1"/>
        <v>71.10000000000001</v>
      </c>
      <c r="L13" s="2">
        <v>95</v>
      </c>
      <c r="M13">
        <v>6</v>
      </c>
      <c r="N13">
        <v>6</v>
      </c>
      <c r="O13">
        <v>9</v>
      </c>
      <c r="P13" t="s">
        <v>122</v>
      </c>
      <c r="Q13">
        <v>52.3</v>
      </c>
      <c r="R13">
        <f t="shared" si="3"/>
        <v>7.899999999999999</v>
      </c>
      <c r="T13">
        <v>8</v>
      </c>
      <c r="U13">
        <v>7.9</v>
      </c>
      <c r="V13" s="3">
        <f t="shared" si="4"/>
        <v>8.178053830227745</v>
      </c>
      <c r="W13" s="2">
        <f t="shared" si="5"/>
        <v>35.5072463768116</v>
      </c>
      <c r="X13">
        <v>8</v>
      </c>
      <c r="Y13">
        <f t="shared" si="14"/>
        <v>7.35</v>
      </c>
      <c r="Z13">
        <f t="shared" si="6"/>
        <v>8.4</v>
      </c>
      <c r="AA13">
        <f t="shared" si="7"/>
        <v>9</v>
      </c>
      <c r="AB13">
        <f ca="1" t="shared" si="8"/>
        <v>8</v>
      </c>
      <c r="AC13">
        <f ca="1" t="shared" si="9"/>
        <v>9</v>
      </c>
      <c r="AD13" s="3">
        <f ca="1" t="shared" si="10"/>
        <v>35.5072463768116</v>
      </c>
      <c r="AE13" s="3">
        <f ca="1" t="shared" si="11"/>
        <v>38.92339544513458</v>
      </c>
      <c r="AF13" s="3">
        <f t="shared" si="12"/>
        <v>36.87370600414079</v>
      </c>
      <c r="AG13" s="3">
        <f t="shared" si="13"/>
        <v>6.6821946169772275</v>
      </c>
    </row>
    <row r="14" spans="1:33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3.3</v>
      </c>
      <c r="G14">
        <f t="shared" si="2"/>
        <v>34.5</v>
      </c>
      <c r="I14">
        <f t="shared" si="1"/>
        <v>32.99999999980791</v>
      </c>
      <c r="L14" s="2">
        <v>95</v>
      </c>
      <c r="M14">
        <v>6</v>
      </c>
      <c r="N14">
        <v>6</v>
      </c>
      <c r="O14">
        <v>10</v>
      </c>
      <c r="P14" t="s">
        <v>122</v>
      </c>
      <c r="Q14">
        <v>55.6</v>
      </c>
      <c r="R14">
        <f t="shared" si="3"/>
        <v>3.3000000000000043</v>
      </c>
      <c r="T14">
        <v>9</v>
      </c>
      <c r="U14">
        <v>3.3</v>
      </c>
      <c r="V14" s="3">
        <f t="shared" si="4"/>
        <v>3.4161490683229814</v>
      </c>
      <c r="W14" s="2">
        <f t="shared" si="5"/>
        <v>38.92339544513458</v>
      </c>
      <c r="X14">
        <v>9</v>
      </c>
      <c r="Y14">
        <f t="shared" si="14"/>
        <v>8.4</v>
      </c>
      <c r="Z14">
        <f t="shared" si="6"/>
        <v>9.45</v>
      </c>
      <c r="AA14">
        <f t="shared" si="7"/>
        <v>10</v>
      </c>
      <c r="AB14">
        <f ca="1" t="shared" si="8"/>
        <v>9</v>
      </c>
      <c r="AC14">
        <f ca="1" t="shared" si="9"/>
        <v>10</v>
      </c>
      <c r="AD14" s="3">
        <f ca="1" t="shared" si="10"/>
        <v>38.92339544513458</v>
      </c>
      <c r="AE14" s="3">
        <f ca="1" t="shared" si="11"/>
        <v>40.47619047619048</v>
      </c>
      <c r="AF14" s="3">
        <f t="shared" si="12"/>
        <v>39.62215320910973</v>
      </c>
      <c r="AG14" s="3">
        <f t="shared" si="13"/>
        <v>2.74844720496894</v>
      </c>
    </row>
    <row r="15" spans="1:33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1.5</v>
      </c>
      <c r="G15">
        <f t="shared" si="2"/>
        <v>37.8</v>
      </c>
      <c r="I15">
        <f t="shared" si="1"/>
        <v>16.50000000008731</v>
      </c>
      <c r="L15" s="2">
        <v>95</v>
      </c>
      <c r="M15">
        <v>6</v>
      </c>
      <c r="N15">
        <v>6</v>
      </c>
      <c r="O15">
        <v>11</v>
      </c>
      <c r="P15" t="s">
        <v>122</v>
      </c>
      <c r="Q15">
        <v>57.1</v>
      </c>
      <c r="R15">
        <f t="shared" si="3"/>
        <v>1.5</v>
      </c>
      <c r="T15">
        <v>10</v>
      </c>
      <c r="U15">
        <v>1.5</v>
      </c>
      <c r="V15" s="3">
        <f t="shared" si="4"/>
        <v>1.5527950310559009</v>
      </c>
      <c r="W15" s="2">
        <f t="shared" si="5"/>
        <v>40.47619047619048</v>
      </c>
      <c r="X15">
        <v>10</v>
      </c>
      <c r="Y15">
        <f t="shared" si="14"/>
        <v>9.45</v>
      </c>
      <c r="Z15">
        <f t="shared" si="6"/>
        <v>10.5</v>
      </c>
      <c r="AA15">
        <f t="shared" si="7"/>
        <v>11</v>
      </c>
      <c r="AB15">
        <f ca="1" t="shared" si="8"/>
        <v>10</v>
      </c>
      <c r="AC15">
        <f ca="1" t="shared" si="9"/>
        <v>11</v>
      </c>
      <c r="AD15" s="3">
        <f ca="1" t="shared" si="10"/>
        <v>40.47619047619048</v>
      </c>
      <c r="AE15" s="3">
        <f ca="1" t="shared" si="11"/>
        <v>45.75569358178055</v>
      </c>
      <c r="AF15" s="3">
        <f t="shared" si="12"/>
        <v>43.115942028985515</v>
      </c>
      <c r="AG15" s="3">
        <f t="shared" si="13"/>
        <v>3.493788819875782</v>
      </c>
    </row>
    <row r="16" spans="1:33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5.1</v>
      </c>
      <c r="G16">
        <f t="shared" si="2"/>
        <v>39.3</v>
      </c>
      <c r="I16">
        <f t="shared" si="1"/>
        <v>61.199999999999996</v>
      </c>
      <c r="L16" s="2">
        <v>95</v>
      </c>
      <c r="M16">
        <v>6</v>
      </c>
      <c r="N16">
        <v>6</v>
      </c>
      <c r="O16">
        <v>12</v>
      </c>
      <c r="P16" t="s">
        <v>122</v>
      </c>
      <c r="Q16">
        <v>62.2</v>
      </c>
      <c r="R16">
        <f t="shared" si="3"/>
        <v>5.100000000000001</v>
      </c>
      <c r="T16">
        <v>11</v>
      </c>
      <c r="U16">
        <v>5.1</v>
      </c>
      <c r="V16" s="3">
        <f t="shared" si="4"/>
        <v>5.279503105590063</v>
      </c>
      <c r="W16" s="2">
        <f t="shared" si="5"/>
        <v>45.75569358178055</v>
      </c>
      <c r="X16">
        <v>11</v>
      </c>
      <c r="Y16">
        <f t="shared" si="14"/>
        <v>10.5</v>
      </c>
      <c r="Z16">
        <f t="shared" si="6"/>
        <v>11.55</v>
      </c>
      <c r="AA16">
        <f t="shared" si="7"/>
        <v>12</v>
      </c>
      <c r="AB16">
        <f ca="1" t="shared" si="8"/>
        <v>11</v>
      </c>
      <c r="AC16">
        <f ca="1" t="shared" si="9"/>
        <v>12</v>
      </c>
      <c r="AD16" s="3">
        <f ca="1" t="shared" si="10"/>
        <v>45.75569358178055</v>
      </c>
      <c r="AE16" s="3">
        <f ca="1" t="shared" si="11"/>
        <v>50.51759834368531</v>
      </c>
      <c r="AF16" s="3">
        <f t="shared" si="12"/>
        <v>48.37474120082817</v>
      </c>
      <c r="AG16" s="3">
        <f t="shared" si="13"/>
        <v>5.258799171842654</v>
      </c>
    </row>
    <row r="17" spans="1:33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4.599999999999994</v>
      </c>
      <c r="G17">
        <f t="shared" si="2"/>
        <v>44.4</v>
      </c>
      <c r="I17">
        <f t="shared" si="1"/>
        <v>59.79999999973217</v>
      </c>
      <c r="L17" s="2">
        <v>95</v>
      </c>
      <c r="M17">
        <v>6</v>
      </c>
      <c r="N17">
        <v>6</v>
      </c>
      <c r="O17">
        <v>13</v>
      </c>
      <c r="P17" t="s">
        <v>122</v>
      </c>
      <c r="Q17">
        <v>66.8</v>
      </c>
      <c r="R17">
        <f t="shared" si="3"/>
        <v>4.599999999999994</v>
      </c>
      <c r="T17">
        <v>12</v>
      </c>
      <c r="U17">
        <v>4.599999999999994</v>
      </c>
      <c r="V17" s="3">
        <f t="shared" si="4"/>
        <v>4.7619047619047565</v>
      </c>
      <c r="W17" s="2">
        <f t="shared" si="5"/>
        <v>50.51759834368531</v>
      </c>
      <c r="X17">
        <v>12</v>
      </c>
      <c r="Y17">
        <f t="shared" si="14"/>
        <v>11.55</v>
      </c>
      <c r="Z17">
        <f t="shared" si="6"/>
        <v>12.6</v>
      </c>
      <c r="AA17">
        <f t="shared" si="7"/>
        <v>13</v>
      </c>
      <c r="AB17">
        <f ca="1" t="shared" si="8"/>
        <v>12</v>
      </c>
      <c r="AC17">
        <f ca="1" t="shared" si="9"/>
        <v>13</v>
      </c>
      <c r="AD17" s="3">
        <f ca="1" t="shared" si="10"/>
        <v>50.51759834368531</v>
      </c>
      <c r="AE17" s="3">
        <f ca="1" t="shared" si="11"/>
        <v>61.07660455486543</v>
      </c>
      <c r="AF17" s="3">
        <f t="shared" si="12"/>
        <v>56.85300207039338</v>
      </c>
      <c r="AG17" s="3">
        <f t="shared" si="13"/>
        <v>8.478260869565212</v>
      </c>
    </row>
    <row r="18" spans="1:33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10.2</v>
      </c>
      <c r="G18">
        <f t="shared" si="2"/>
        <v>48.99999999999999</v>
      </c>
      <c r="I18">
        <f t="shared" si="1"/>
        <v>142.8000000005937</v>
      </c>
      <c r="L18" s="2">
        <v>95</v>
      </c>
      <c r="M18">
        <v>6</v>
      </c>
      <c r="N18">
        <v>6</v>
      </c>
      <c r="O18">
        <v>14</v>
      </c>
      <c r="P18" t="s">
        <v>122</v>
      </c>
      <c r="Q18">
        <v>77</v>
      </c>
      <c r="R18">
        <f t="shared" si="3"/>
        <v>10.200000000000003</v>
      </c>
      <c r="T18">
        <v>13</v>
      </c>
      <c r="U18">
        <v>10.2</v>
      </c>
      <c r="V18" s="3">
        <f t="shared" si="4"/>
        <v>10.559006211180126</v>
      </c>
      <c r="W18" s="2">
        <f t="shared" si="5"/>
        <v>61.07660455486543</v>
      </c>
      <c r="X18">
        <v>13</v>
      </c>
      <c r="Y18">
        <f t="shared" si="14"/>
        <v>12.6</v>
      </c>
      <c r="Z18">
        <f t="shared" si="6"/>
        <v>13.65</v>
      </c>
      <c r="AA18">
        <f t="shared" si="7"/>
        <v>14</v>
      </c>
      <c r="AB18">
        <f ca="1" t="shared" si="8"/>
        <v>13</v>
      </c>
      <c r="AC18">
        <f ca="1" t="shared" si="9"/>
        <v>14</v>
      </c>
      <c r="AD18" s="3">
        <f ca="1" t="shared" si="10"/>
        <v>61.07660455486543</v>
      </c>
      <c r="AE18" s="3">
        <f ca="1" t="shared" si="11"/>
        <v>67.3913043478261</v>
      </c>
      <c r="AF18" s="3">
        <f t="shared" si="12"/>
        <v>65.18115942028986</v>
      </c>
      <c r="AG18" s="3">
        <f t="shared" si="13"/>
        <v>8.328157349896479</v>
      </c>
    </row>
    <row r="19" spans="1:33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6.099999999999994</v>
      </c>
      <c r="G19">
        <f t="shared" si="2"/>
        <v>59.19999999999999</v>
      </c>
      <c r="I19">
        <f t="shared" si="1"/>
        <v>91.49999999999991</v>
      </c>
      <c r="L19" s="2">
        <v>95</v>
      </c>
      <c r="M19">
        <v>6</v>
      </c>
      <c r="N19">
        <v>6</v>
      </c>
      <c r="O19">
        <v>15</v>
      </c>
      <c r="P19" t="s">
        <v>122</v>
      </c>
      <c r="Q19">
        <v>83.1</v>
      </c>
      <c r="R19">
        <f t="shared" si="3"/>
        <v>6.099999999999994</v>
      </c>
      <c r="T19">
        <v>14</v>
      </c>
      <c r="U19">
        <v>6.099999999999994</v>
      </c>
      <c r="V19" s="3">
        <f t="shared" si="4"/>
        <v>6.314699792960658</v>
      </c>
      <c r="W19" s="2">
        <f t="shared" si="5"/>
        <v>67.3913043478261</v>
      </c>
      <c r="X19">
        <v>14</v>
      </c>
      <c r="Y19">
        <f t="shared" si="14"/>
        <v>13.65</v>
      </c>
      <c r="Z19">
        <f t="shared" si="6"/>
        <v>14.7</v>
      </c>
      <c r="AA19">
        <f t="shared" si="7"/>
        <v>15</v>
      </c>
      <c r="AB19">
        <f ca="1" t="shared" si="8"/>
        <v>14</v>
      </c>
      <c r="AC19">
        <f ca="1" t="shared" si="9"/>
        <v>15</v>
      </c>
      <c r="AD19" s="3">
        <f ca="1" t="shared" si="10"/>
        <v>67.3913043478261</v>
      </c>
      <c r="AE19" s="3">
        <f ca="1" t="shared" si="11"/>
        <v>72.87784679089029</v>
      </c>
      <c r="AF19" s="3">
        <f t="shared" si="12"/>
        <v>71.23188405797103</v>
      </c>
      <c r="AG19" s="3">
        <f t="shared" si="13"/>
        <v>6.050724637681171</v>
      </c>
    </row>
    <row r="20" spans="1:33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5.300000000000011</v>
      </c>
      <c r="G20">
        <f t="shared" si="2"/>
        <v>65.29999999999998</v>
      </c>
      <c r="I20">
        <f t="shared" si="1"/>
        <v>84.79999999969168</v>
      </c>
      <c r="L20" s="2">
        <v>95</v>
      </c>
      <c r="M20">
        <v>6</v>
      </c>
      <c r="N20">
        <v>6</v>
      </c>
      <c r="O20">
        <v>16</v>
      </c>
      <c r="P20" t="s">
        <v>122</v>
      </c>
      <c r="Q20">
        <v>88.4</v>
      </c>
      <c r="R20">
        <f t="shared" si="3"/>
        <v>5.300000000000011</v>
      </c>
      <c r="T20">
        <v>15</v>
      </c>
      <c r="U20">
        <v>5.300000000000011</v>
      </c>
      <c r="V20" s="3">
        <f t="shared" si="4"/>
        <v>5.486542443064195</v>
      </c>
      <c r="W20" s="2">
        <f t="shared" si="5"/>
        <v>72.87784679089029</v>
      </c>
      <c r="X20">
        <v>15</v>
      </c>
      <c r="Y20">
        <f t="shared" si="14"/>
        <v>14.7</v>
      </c>
      <c r="Z20">
        <f t="shared" si="6"/>
        <v>15.75</v>
      </c>
      <c r="AA20">
        <f t="shared" si="7"/>
        <v>16</v>
      </c>
      <c r="AB20">
        <f ca="1" t="shared" si="8"/>
        <v>15</v>
      </c>
      <c r="AC20">
        <f ca="1" t="shared" si="9"/>
        <v>16</v>
      </c>
      <c r="AD20" s="3">
        <f ca="1" t="shared" si="10"/>
        <v>72.87784679089029</v>
      </c>
      <c r="AE20" s="3">
        <f ca="1" t="shared" si="11"/>
        <v>81.78053830227745</v>
      </c>
      <c r="AF20" s="3">
        <f t="shared" si="12"/>
        <v>79.55486542443066</v>
      </c>
      <c r="AG20" s="3">
        <f t="shared" si="13"/>
        <v>8.32298136645963</v>
      </c>
    </row>
    <row r="21" spans="1:33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8.599999999999994</v>
      </c>
      <c r="G21">
        <f t="shared" si="2"/>
        <v>70.6</v>
      </c>
      <c r="I21">
        <f t="shared" si="1"/>
        <v>146.2000000005005</v>
      </c>
      <c r="L21" s="2">
        <v>95</v>
      </c>
      <c r="M21">
        <v>6</v>
      </c>
      <c r="N21">
        <v>6</v>
      </c>
      <c r="O21">
        <v>17</v>
      </c>
      <c r="P21" t="s">
        <v>122</v>
      </c>
      <c r="Q21">
        <v>97</v>
      </c>
      <c r="R21">
        <f t="shared" si="3"/>
        <v>8.599999999999994</v>
      </c>
      <c r="T21">
        <v>16</v>
      </c>
      <c r="U21">
        <v>8.599999999999994</v>
      </c>
      <c r="V21" s="3">
        <f t="shared" si="4"/>
        <v>8.90269151138716</v>
      </c>
      <c r="W21" s="2">
        <f t="shared" si="5"/>
        <v>81.78053830227745</v>
      </c>
      <c r="X21">
        <v>16</v>
      </c>
      <c r="Y21">
        <f t="shared" si="14"/>
        <v>15.75</v>
      </c>
      <c r="Z21">
        <f t="shared" si="6"/>
        <v>16.8</v>
      </c>
      <c r="AA21">
        <f t="shared" si="7"/>
        <v>17</v>
      </c>
      <c r="AB21">
        <f ca="1" t="shared" si="8"/>
        <v>16</v>
      </c>
      <c r="AC21">
        <f ca="1" t="shared" si="9"/>
        <v>17</v>
      </c>
      <c r="AD21" s="3">
        <f ca="1" t="shared" si="10"/>
        <v>81.78053830227745</v>
      </c>
      <c r="AE21" s="3">
        <f ca="1" t="shared" si="11"/>
        <v>87.0600414078675</v>
      </c>
      <c r="AF21" s="3">
        <f t="shared" si="12"/>
        <v>86.00414078674949</v>
      </c>
      <c r="AG21" s="3">
        <f t="shared" si="13"/>
        <v>6.449275362318829</v>
      </c>
    </row>
    <row r="22" spans="1:33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5.099999999999994</v>
      </c>
      <c r="G22">
        <f t="shared" si="2"/>
        <v>79.19999999999999</v>
      </c>
      <c r="I22">
        <f t="shared" si="1"/>
        <v>91.7999999999999</v>
      </c>
      <c r="L22" s="2">
        <v>95</v>
      </c>
      <c r="M22">
        <v>6</v>
      </c>
      <c r="N22">
        <v>6</v>
      </c>
      <c r="O22">
        <v>18</v>
      </c>
      <c r="P22" t="s">
        <v>122</v>
      </c>
      <c r="Q22">
        <v>102.1</v>
      </c>
      <c r="R22">
        <f t="shared" si="3"/>
        <v>5.099999999999994</v>
      </c>
      <c r="T22">
        <v>17</v>
      </c>
      <c r="U22">
        <v>5.099999999999994</v>
      </c>
      <c r="V22" s="3">
        <f t="shared" si="4"/>
        <v>5.279503105590058</v>
      </c>
      <c r="W22" s="2">
        <f t="shared" si="5"/>
        <v>87.0600414078675</v>
      </c>
      <c r="X22">
        <v>17</v>
      </c>
      <c r="Y22">
        <f t="shared" si="14"/>
        <v>16.8</v>
      </c>
      <c r="Z22">
        <f t="shared" si="6"/>
        <v>17.85</v>
      </c>
      <c r="AA22">
        <f t="shared" si="7"/>
        <v>18</v>
      </c>
      <c r="AB22">
        <f ca="1" t="shared" si="8"/>
        <v>17</v>
      </c>
      <c r="AC22">
        <f ca="1" t="shared" si="9"/>
        <v>18</v>
      </c>
      <c r="AD22" s="3">
        <f ca="1" t="shared" si="10"/>
        <v>87.0600414078675</v>
      </c>
      <c r="AE22" s="3">
        <f ca="1" t="shared" si="11"/>
        <v>87.3706004140787</v>
      </c>
      <c r="AF22" s="3">
        <f t="shared" si="12"/>
        <v>87.32401656314701</v>
      </c>
      <c r="AG22" s="3">
        <f t="shared" si="13"/>
        <v>1.3198757763975237</v>
      </c>
    </row>
    <row r="23" spans="1:33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0.30000000000001137</v>
      </c>
      <c r="G23">
        <f t="shared" si="2"/>
        <v>84.29999999999998</v>
      </c>
      <c r="I23">
        <f t="shared" si="1"/>
        <v>5.6999999999827535</v>
      </c>
      <c r="L23" s="2">
        <v>95</v>
      </c>
      <c r="M23">
        <v>6</v>
      </c>
      <c r="N23">
        <v>6</v>
      </c>
      <c r="O23">
        <v>19</v>
      </c>
      <c r="P23" t="s">
        <v>122</v>
      </c>
      <c r="Q23">
        <v>102.4</v>
      </c>
      <c r="R23">
        <f t="shared" si="3"/>
        <v>0.30000000000001137</v>
      </c>
      <c r="T23">
        <v>18</v>
      </c>
      <c r="U23">
        <v>0.30000000000001137</v>
      </c>
      <c r="V23" s="3">
        <f t="shared" si="4"/>
        <v>0.3105590062111919</v>
      </c>
      <c r="W23" s="2">
        <f t="shared" si="5"/>
        <v>87.3706004140787</v>
      </c>
      <c r="X23">
        <v>18</v>
      </c>
      <c r="Y23">
        <f t="shared" si="14"/>
        <v>17.85</v>
      </c>
      <c r="Z23">
        <f t="shared" si="6"/>
        <v>18.9</v>
      </c>
      <c r="AA23">
        <f t="shared" si="7"/>
        <v>19</v>
      </c>
      <c r="AB23">
        <f ca="1" t="shared" si="8"/>
        <v>18</v>
      </c>
      <c r="AC23">
        <f ca="1" t="shared" si="9"/>
        <v>19</v>
      </c>
      <c r="AD23" s="3">
        <f ca="1" t="shared" si="10"/>
        <v>87.3706004140787</v>
      </c>
      <c r="AE23" s="3">
        <f ca="1" t="shared" si="11"/>
        <v>92.33954451345758</v>
      </c>
      <c r="AF23" s="3">
        <f t="shared" si="12"/>
        <v>91.84265010351969</v>
      </c>
      <c r="AG23" s="3">
        <f t="shared" si="13"/>
        <v>4.518633540372676</v>
      </c>
    </row>
    <row r="24" spans="1:33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4.8</v>
      </c>
      <c r="G24">
        <f t="shared" si="2"/>
        <v>84.6</v>
      </c>
      <c r="I24">
        <f t="shared" si="1"/>
        <v>96.00000000027939</v>
      </c>
      <c r="L24" s="2">
        <v>95</v>
      </c>
      <c r="M24">
        <v>6</v>
      </c>
      <c r="N24">
        <v>6</v>
      </c>
      <c r="O24">
        <v>20</v>
      </c>
      <c r="P24" t="s">
        <v>122</v>
      </c>
      <c r="Q24">
        <v>107.2</v>
      </c>
      <c r="R24">
        <f t="shared" si="3"/>
        <v>4.799999999999997</v>
      </c>
      <c r="T24">
        <v>19</v>
      </c>
      <c r="U24">
        <v>4.8</v>
      </c>
      <c r="V24" s="3">
        <f t="shared" si="4"/>
        <v>4.968944099378883</v>
      </c>
      <c r="W24" s="2">
        <f t="shared" si="5"/>
        <v>92.33954451345758</v>
      </c>
      <c r="X24">
        <v>19</v>
      </c>
      <c r="Y24">
        <f t="shared" si="14"/>
        <v>18.9</v>
      </c>
      <c r="Z24">
        <f t="shared" si="6"/>
        <v>19.95</v>
      </c>
      <c r="AA24">
        <f t="shared" si="7"/>
        <v>20</v>
      </c>
      <c r="AB24">
        <f ca="1" t="shared" si="8"/>
        <v>19</v>
      </c>
      <c r="AC24">
        <f ca="1" t="shared" si="9"/>
        <v>20</v>
      </c>
      <c r="AD24" s="3">
        <f ca="1" t="shared" si="10"/>
        <v>92.33954451345758</v>
      </c>
      <c r="AE24" s="3">
        <f ca="1" t="shared" si="11"/>
        <v>97.61904761904763</v>
      </c>
      <c r="AF24" s="3">
        <f t="shared" si="12"/>
        <v>97.35507246376812</v>
      </c>
      <c r="AG24" s="3">
        <f t="shared" si="13"/>
        <v>5.512422360248436</v>
      </c>
    </row>
    <row r="25" spans="1:33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5.099999999999994</v>
      </c>
      <c r="G25">
        <f t="shared" si="2"/>
        <v>89.39999999999999</v>
      </c>
      <c r="I25">
        <f t="shared" si="1"/>
        <v>107.09999999999988</v>
      </c>
      <c r="L25" s="2">
        <v>95</v>
      </c>
      <c r="M25">
        <v>6</v>
      </c>
      <c r="N25">
        <v>6</v>
      </c>
      <c r="O25">
        <v>21</v>
      </c>
      <c r="P25" t="s">
        <v>122</v>
      </c>
      <c r="Q25">
        <v>112.3</v>
      </c>
      <c r="R25">
        <f t="shared" si="3"/>
        <v>5.099999999999994</v>
      </c>
      <c r="T25">
        <v>20</v>
      </c>
      <c r="U25">
        <v>5.099999999999994</v>
      </c>
      <c r="V25" s="3">
        <f t="shared" si="4"/>
        <v>5.279503105590058</v>
      </c>
      <c r="W25" s="2">
        <f t="shared" si="5"/>
        <v>97.61904761904763</v>
      </c>
      <c r="X25">
        <v>20</v>
      </c>
      <c r="Y25">
        <f t="shared" si="14"/>
        <v>19.95</v>
      </c>
      <c r="Z25">
        <f t="shared" si="6"/>
        <v>21</v>
      </c>
      <c r="AA25">
        <f t="shared" si="7"/>
        <v>22</v>
      </c>
      <c r="AB25">
        <f ca="1" t="shared" si="8"/>
        <v>21</v>
      </c>
      <c r="AC25">
        <f ca="1" t="shared" si="9"/>
        <v>0</v>
      </c>
      <c r="AD25" s="3">
        <f ca="1" t="shared" si="10"/>
        <v>100.00000000000001</v>
      </c>
      <c r="AE25" s="3">
        <f ca="1" t="shared" si="11"/>
        <v>0</v>
      </c>
      <c r="AF25" s="3">
        <f t="shared" si="12"/>
        <v>100.00000000000001</v>
      </c>
      <c r="AG25" s="3">
        <f t="shared" si="13"/>
        <v>2.64492753623189</v>
      </c>
    </row>
    <row r="26" spans="1:23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2.3</v>
      </c>
      <c r="G26">
        <f t="shared" si="2"/>
        <v>94.49999999999999</v>
      </c>
      <c r="I26">
        <f t="shared" si="1"/>
        <v>50.59999999986612</v>
      </c>
      <c r="L26" s="2">
        <v>95</v>
      </c>
      <c r="M26">
        <v>6</v>
      </c>
      <c r="N26">
        <v>6</v>
      </c>
      <c r="O26">
        <v>22</v>
      </c>
      <c r="P26" t="s">
        <v>122</v>
      </c>
      <c r="Q26">
        <v>114.6</v>
      </c>
      <c r="R26">
        <f t="shared" si="3"/>
        <v>2.299999999999997</v>
      </c>
      <c r="T26">
        <v>21</v>
      </c>
      <c r="U26">
        <v>2.3</v>
      </c>
      <c r="V26" s="3">
        <f t="shared" si="4"/>
        <v>2.3809523809523814</v>
      </c>
      <c r="W26" s="2">
        <f t="shared" si="5"/>
        <v>100.00000000000001</v>
      </c>
    </row>
    <row r="27" spans="1:18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96.79999999999998</v>
      </c>
      <c r="I27">
        <f t="shared" si="1"/>
        <v>0</v>
      </c>
      <c r="L27" s="2">
        <v>95</v>
      </c>
      <c r="M27">
        <v>6</v>
      </c>
      <c r="N27">
        <v>6</v>
      </c>
      <c r="O27">
        <v>23</v>
      </c>
      <c r="P27" t="s">
        <v>122</v>
      </c>
      <c r="Q27">
        <v>114.6</v>
      </c>
      <c r="R27">
        <f t="shared" si="3"/>
        <v>0</v>
      </c>
    </row>
    <row r="28" spans="1:18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96.79999999999998</v>
      </c>
      <c r="I28">
        <f t="shared" si="1"/>
        <v>0</v>
      </c>
      <c r="L28" s="2">
        <v>95</v>
      </c>
      <c r="M28">
        <v>6</v>
      </c>
      <c r="N28">
        <v>7</v>
      </c>
      <c r="O28">
        <v>0</v>
      </c>
      <c r="P28" t="s">
        <v>122</v>
      </c>
      <c r="Q28">
        <v>114.6</v>
      </c>
      <c r="R28">
        <f t="shared" si="3"/>
        <v>0</v>
      </c>
    </row>
    <row r="29" spans="1:18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96.79999999999998</v>
      </c>
      <c r="I29">
        <f t="shared" si="1"/>
        <v>0</v>
      </c>
      <c r="L29" s="2">
        <v>95</v>
      </c>
      <c r="M29">
        <v>6</v>
      </c>
      <c r="N29">
        <v>7</v>
      </c>
      <c r="O29">
        <v>1</v>
      </c>
      <c r="P29" t="s">
        <v>122</v>
      </c>
      <c r="Q29">
        <v>114.6</v>
      </c>
      <c r="R29">
        <f t="shared" si="3"/>
        <v>0</v>
      </c>
    </row>
    <row r="30" spans="1:18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96.79999999999998</v>
      </c>
      <c r="I30">
        <f t="shared" si="1"/>
        <v>0</v>
      </c>
      <c r="L30" s="2">
        <v>95</v>
      </c>
      <c r="M30">
        <v>6</v>
      </c>
      <c r="N30">
        <v>7</v>
      </c>
      <c r="O30">
        <v>2</v>
      </c>
      <c r="P30" t="s">
        <v>122</v>
      </c>
      <c r="Q30">
        <v>114.6</v>
      </c>
      <c r="R30">
        <f t="shared" si="3"/>
        <v>0</v>
      </c>
    </row>
    <row r="31" spans="1:18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96.79999999999998</v>
      </c>
      <c r="I31">
        <f t="shared" si="1"/>
        <v>0</v>
      </c>
      <c r="L31" s="2">
        <v>95</v>
      </c>
      <c r="M31">
        <v>6</v>
      </c>
      <c r="N31">
        <v>7</v>
      </c>
      <c r="O31">
        <v>3</v>
      </c>
      <c r="P31" t="s">
        <v>122</v>
      </c>
      <c r="Q31">
        <v>114.6</v>
      </c>
      <c r="R31">
        <f t="shared" si="3"/>
        <v>0</v>
      </c>
    </row>
    <row r="32" spans="1:18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96.79999999999998</v>
      </c>
      <c r="I32">
        <f t="shared" si="1"/>
        <v>0</v>
      </c>
      <c r="L32" s="2">
        <v>95</v>
      </c>
      <c r="M32">
        <v>6</v>
      </c>
      <c r="N32">
        <v>7</v>
      </c>
      <c r="O32">
        <v>4</v>
      </c>
      <c r="P32" t="s">
        <v>122</v>
      </c>
      <c r="Q32">
        <v>114.6</v>
      </c>
      <c r="R32">
        <f t="shared" si="3"/>
        <v>0</v>
      </c>
    </row>
    <row r="33" spans="1:18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96.79999999999998</v>
      </c>
      <c r="I33">
        <f t="shared" si="1"/>
        <v>0</v>
      </c>
      <c r="L33" s="2">
        <v>95</v>
      </c>
      <c r="M33">
        <v>6</v>
      </c>
      <c r="N33">
        <v>7</v>
      </c>
      <c r="O33">
        <v>5</v>
      </c>
      <c r="P33" t="s">
        <v>122</v>
      </c>
      <c r="Q33">
        <v>114.6</v>
      </c>
      <c r="R33">
        <f t="shared" si="3"/>
        <v>0</v>
      </c>
    </row>
    <row r="34" spans="1:18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96.79999999999998</v>
      </c>
      <c r="I34">
        <f t="shared" si="1"/>
        <v>0</v>
      </c>
      <c r="L34" s="2">
        <v>95</v>
      </c>
      <c r="M34">
        <v>6</v>
      </c>
      <c r="N34">
        <v>7</v>
      </c>
      <c r="O34">
        <v>6</v>
      </c>
      <c r="P34" t="s">
        <v>122</v>
      </c>
      <c r="Q34">
        <v>114.6</v>
      </c>
      <c r="R34">
        <f t="shared" si="3"/>
        <v>0</v>
      </c>
    </row>
    <row r="35" spans="1:18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96.79999999999998</v>
      </c>
      <c r="I35">
        <f t="shared" si="1"/>
        <v>0</v>
      </c>
      <c r="L35" s="2">
        <v>95</v>
      </c>
      <c r="M35">
        <v>6</v>
      </c>
      <c r="N35">
        <v>7</v>
      </c>
      <c r="O35">
        <v>7</v>
      </c>
      <c r="P35" t="s">
        <v>122</v>
      </c>
      <c r="Q35">
        <v>114.6</v>
      </c>
      <c r="R35">
        <f t="shared" si="3"/>
        <v>0</v>
      </c>
    </row>
    <row r="36" spans="1:18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96.79999999999998</v>
      </c>
      <c r="I36">
        <f aca="true" t="shared" si="16" ref="I36:I52">F36*24*(E36-$E$4)</f>
        <v>0</v>
      </c>
      <c r="L36" s="2">
        <v>95</v>
      </c>
      <c r="M36">
        <v>6</v>
      </c>
      <c r="N36">
        <v>7</v>
      </c>
      <c r="O36">
        <v>8</v>
      </c>
      <c r="P36" t="s">
        <v>122</v>
      </c>
      <c r="Q36">
        <v>114.6</v>
      </c>
      <c r="R36">
        <f t="shared" si="3"/>
        <v>0</v>
      </c>
    </row>
    <row r="37" spans="1:18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0.20000000000000284</v>
      </c>
      <c r="G37">
        <f t="shared" si="2"/>
        <v>96.79999999999998</v>
      </c>
      <c r="I37">
        <f t="shared" si="16"/>
        <v>6.400000000011732</v>
      </c>
      <c r="L37" s="2">
        <v>95</v>
      </c>
      <c r="M37">
        <v>6</v>
      </c>
      <c r="N37">
        <v>7</v>
      </c>
      <c r="O37">
        <v>9</v>
      </c>
      <c r="P37" t="s">
        <v>122</v>
      </c>
      <c r="Q37">
        <v>114.8</v>
      </c>
      <c r="R37">
        <f t="shared" si="3"/>
        <v>0.20000000000000284</v>
      </c>
    </row>
    <row r="38" spans="1:18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96.99999999999999</v>
      </c>
      <c r="I38">
        <f t="shared" si="16"/>
        <v>0</v>
      </c>
      <c r="K38">
        <f aca="true" t="shared" si="17" ref="K38:K52">G38-$G$38</f>
        <v>0</v>
      </c>
      <c r="L38" s="2">
        <v>95</v>
      </c>
      <c r="M38">
        <v>6</v>
      </c>
      <c r="N38">
        <v>7</v>
      </c>
      <c r="O38">
        <v>10</v>
      </c>
      <c r="P38" t="s">
        <v>122</v>
      </c>
      <c r="Q38">
        <v>114.8</v>
      </c>
      <c r="R38">
        <f t="shared" si="3"/>
        <v>0</v>
      </c>
    </row>
    <row r="39" spans="1:18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96.99999999999999</v>
      </c>
      <c r="I39">
        <f t="shared" si="16"/>
        <v>0</v>
      </c>
      <c r="K39">
        <f t="shared" si="17"/>
        <v>0</v>
      </c>
      <c r="L39" s="2">
        <v>95</v>
      </c>
      <c r="M39">
        <v>6</v>
      </c>
      <c r="N39">
        <v>7</v>
      </c>
      <c r="O39">
        <v>11</v>
      </c>
      <c r="P39" t="s">
        <v>122</v>
      </c>
      <c r="Q39">
        <v>114.8</v>
      </c>
      <c r="R39">
        <f t="shared" si="3"/>
        <v>0</v>
      </c>
    </row>
    <row r="40" spans="1:18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</v>
      </c>
      <c r="G40">
        <f t="shared" si="2"/>
        <v>96.99999999999999</v>
      </c>
      <c r="I40">
        <f t="shared" si="16"/>
        <v>0</v>
      </c>
      <c r="K40">
        <f t="shared" si="17"/>
        <v>0</v>
      </c>
      <c r="L40" s="2">
        <v>95</v>
      </c>
      <c r="M40">
        <v>6</v>
      </c>
      <c r="N40">
        <v>7</v>
      </c>
      <c r="O40">
        <v>12</v>
      </c>
      <c r="P40" t="s">
        <v>122</v>
      </c>
      <c r="Q40">
        <v>114.8</v>
      </c>
      <c r="R40">
        <f t="shared" si="3"/>
        <v>0</v>
      </c>
    </row>
    <row r="41" spans="1:18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96.99999999999999</v>
      </c>
      <c r="I41">
        <f t="shared" si="16"/>
        <v>0</v>
      </c>
      <c r="K41">
        <f t="shared" si="17"/>
        <v>0</v>
      </c>
      <c r="L41" s="2">
        <v>95</v>
      </c>
      <c r="M41">
        <v>6</v>
      </c>
      <c r="N41">
        <v>7</v>
      </c>
      <c r="O41">
        <v>13</v>
      </c>
      <c r="P41" t="s">
        <v>122</v>
      </c>
      <c r="Q41">
        <v>114.8</v>
      </c>
      <c r="R41">
        <f t="shared" si="3"/>
        <v>0</v>
      </c>
    </row>
    <row r="42" spans="1:18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96.99999999999999</v>
      </c>
      <c r="I42">
        <f t="shared" si="16"/>
        <v>0</v>
      </c>
      <c r="K42">
        <f t="shared" si="17"/>
        <v>0</v>
      </c>
      <c r="L42" s="2">
        <v>95</v>
      </c>
      <c r="M42">
        <v>6</v>
      </c>
      <c r="N42">
        <v>7</v>
      </c>
      <c r="O42">
        <v>14</v>
      </c>
      <c r="P42" t="s">
        <v>122</v>
      </c>
      <c r="Q42">
        <v>114.8</v>
      </c>
      <c r="R42">
        <f t="shared" si="3"/>
        <v>0</v>
      </c>
    </row>
    <row r="43" spans="1:18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96.99999999999999</v>
      </c>
      <c r="I43">
        <f t="shared" si="16"/>
        <v>0</v>
      </c>
      <c r="K43">
        <f t="shared" si="17"/>
        <v>0</v>
      </c>
      <c r="L43" s="2">
        <v>95</v>
      </c>
      <c r="M43">
        <v>6</v>
      </c>
      <c r="N43">
        <v>7</v>
      </c>
      <c r="O43">
        <v>15</v>
      </c>
      <c r="P43" t="s">
        <v>122</v>
      </c>
      <c r="Q43">
        <v>114.8</v>
      </c>
      <c r="R43">
        <f t="shared" si="3"/>
        <v>0</v>
      </c>
    </row>
    <row r="44" spans="1:18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96.99999999999999</v>
      </c>
      <c r="I44">
        <f t="shared" si="16"/>
        <v>0</v>
      </c>
      <c r="K44">
        <f t="shared" si="17"/>
        <v>0</v>
      </c>
      <c r="L44" s="2">
        <v>95</v>
      </c>
      <c r="M44">
        <v>6</v>
      </c>
      <c r="N44">
        <v>7</v>
      </c>
      <c r="O44">
        <v>16</v>
      </c>
      <c r="P44" t="s">
        <v>122</v>
      </c>
      <c r="Q44">
        <v>114.8</v>
      </c>
      <c r="R44">
        <f t="shared" si="3"/>
        <v>0</v>
      </c>
    </row>
    <row r="45" spans="1:18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96.99999999999999</v>
      </c>
      <c r="I45">
        <f t="shared" si="16"/>
        <v>0</v>
      </c>
      <c r="K45">
        <f t="shared" si="17"/>
        <v>0</v>
      </c>
      <c r="L45" s="2">
        <v>95</v>
      </c>
      <c r="M45">
        <v>6</v>
      </c>
      <c r="N45">
        <v>7</v>
      </c>
      <c r="O45">
        <v>17</v>
      </c>
      <c r="P45" t="s">
        <v>122</v>
      </c>
      <c r="Q45">
        <v>114.8</v>
      </c>
      <c r="R45">
        <f t="shared" si="3"/>
        <v>0</v>
      </c>
    </row>
    <row r="46" spans="1:18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96.99999999999999</v>
      </c>
      <c r="I46">
        <f t="shared" si="16"/>
        <v>0</v>
      </c>
      <c r="K46">
        <f t="shared" si="17"/>
        <v>0</v>
      </c>
      <c r="L46" s="2">
        <v>95</v>
      </c>
      <c r="M46">
        <v>6</v>
      </c>
      <c r="N46">
        <v>7</v>
      </c>
      <c r="O46">
        <v>18</v>
      </c>
      <c r="P46" t="s">
        <v>122</v>
      </c>
      <c r="Q46">
        <v>114.8</v>
      </c>
      <c r="R46">
        <f t="shared" si="3"/>
        <v>0</v>
      </c>
    </row>
    <row r="47" spans="1:18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96.99999999999999</v>
      </c>
      <c r="I47">
        <f t="shared" si="16"/>
        <v>0</v>
      </c>
      <c r="K47">
        <f t="shared" si="17"/>
        <v>0</v>
      </c>
      <c r="L47" s="2">
        <v>95</v>
      </c>
      <c r="M47">
        <v>6</v>
      </c>
      <c r="N47">
        <v>7</v>
      </c>
      <c r="O47">
        <v>19</v>
      </c>
      <c r="P47" t="s">
        <v>122</v>
      </c>
      <c r="Q47">
        <v>114.8</v>
      </c>
      <c r="R47">
        <f t="shared" si="3"/>
        <v>0</v>
      </c>
    </row>
    <row r="48" spans="1:18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96.99999999999999</v>
      </c>
      <c r="I48">
        <f t="shared" si="16"/>
        <v>0</v>
      </c>
      <c r="K48">
        <f t="shared" si="17"/>
        <v>0</v>
      </c>
      <c r="L48">
        <v>95</v>
      </c>
      <c r="M48">
        <v>6</v>
      </c>
      <c r="N48">
        <v>7</v>
      </c>
      <c r="O48">
        <v>20</v>
      </c>
      <c r="P48" t="s">
        <v>122</v>
      </c>
      <c r="Q48">
        <v>114.8</v>
      </c>
      <c r="R48">
        <f t="shared" si="3"/>
        <v>0</v>
      </c>
    </row>
    <row r="49" spans="1:18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96.99999999999999</v>
      </c>
      <c r="I49">
        <f t="shared" si="16"/>
        <v>0</v>
      </c>
      <c r="K49">
        <f t="shared" si="17"/>
        <v>0</v>
      </c>
      <c r="L49">
        <v>95</v>
      </c>
      <c r="M49">
        <v>6</v>
      </c>
      <c r="N49">
        <v>7</v>
      </c>
      <c r="O49">
        <v>21</v>
      </c>
      <c r="P49" t="s">
        <v>122</v>
      </c>
      <c r="Q49">
        <v>114.8</v>
      </c>
      <c r="R49">
        <f t="shared" si="3"/>
        <v>0</v>
      </c>
    </row>
    <row r="50" spans="1:18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96.99999999999999</v>
      </c>
      <c r="I50">
        <f t="shared" si="16"/>
        <v>0</v>
      </c>
      <c r="K50">
        <f t="shared" si="17"/>
        <v>0</v>
      </c>
      <c r="L50">
        <v>95</v>
      </c>
      <c r="M50">
        <v>6</v>
      </c>
      <c r="N50">
        <v>7</v>
      </c>
      <c r="O50">
        <v>22</v>
      </c>
      <c r="P50" t="s">
        <v>122</v>
      </c>
      <c r="Q50">
        <v>114.8</v>
      </c>
      <c r="R50">
        <f t="shared" si="3"/>
        <v>0</v>
      </c>
    </row>
    <row r="51" spans="1:18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96.99999999999999</v>
      </c>
      <c r="I51">
        <f t="shared" si="16"/>
        <v>0</v>
      </c>
      <c r="K51">
        <f t="shared" si="17"/>
        <v>0</v>
      </c>
      <c r="L51">
        <v>95</v>
      </c>
      <c r="M51">
        <v>6</v>
      </c>
      <c r="N51">
        <v>7</v>
      </c>
      <c r="O51">
        <v>23</v>
      </c>
      <c r="P51" t="s">
        <v>122</v>
      </c>
      <c r="Q51">
        <v>114.8</v>
      </c>
      <c r="R51">
        <f t="shared" si="3"/>
        <v>0</v>
      </c>
    </row>
    <row r="52" spans="1:18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96.99999999999999</v>
      </c>
      <c r="I52">
        <f t="shared" si="16"/>
        <v>0</v>
      </c>
      <c r="K52">
        <f t="shared" si="17"/>
        <v>0</v>
      </c>
      <c r="L52">
        <v>95</v>
      </c>
      <c r="M52">
        <v>6</v>
      </c>
      <c r="N52">
        <v>8</v>
      </c>
      <c r="O52">
        <v>0</v>
      </c>
      <c r="P52" t="s">
        <v>122</v>
      </c>
      <c r="Q52">
        <v>114.8</v>
      </c>
      <c r="R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96.99999999999999</v>
      </c>
      <c r="G57" s="3">
        <f>SUM(I4:I52)</f>
        <v>1211.9000000008266</v>
      </c>
      <c r="H57" s="3">
        <f>E4</f>
        <v>34856</v>
      </c>
      <c r="I57" s="3">
        <f>E52</f>
        <v>34857.958333333336</v>
      </c>
      <c r="J57" s="3">
        <f>H57+G57/F57/24</f>
        <v>34856.520575601375</v>
      </c>
      <c r="K57">
        <f>(I57-H57)*24</f>
        <v>47.00000000005821</v>
      </c>
    </row>
    <row r="58" spans="4:11" ht="12.75">
      <c r="D58" s="7" t="s">
        <v>18</v>
      </c>
      <c r="F58" s="10">
        <f>SUM(F6:F26)</f>
        <v>96.59999999999998</v>
      </c>
      <c r="G58" s="3">
        <f>SUM(I6:I26)</f>
        <v>1205.3000000008265</v>
      </c>
      <c r="H58" s="10">
        <f>E6</f>
        <v>34856.083333333336</v>
      </c>
      <c r="I58" s="3">
        <f>E26</f>
        <v>34856.916666666664</v>
      </c>
      <c r="J58" s="3">
        <f>H57+G58/F58/24</f>
        <v>34856.51988440304</v>
      </c>
      <c r="K58" s="8">
        <f>(I58-H58)*24</f>
        <v>19.999999999883585</v>
      </c>
    </row>
    <row r="60" ht="12.75">
      <c r="J60" s="9">
        <f>(J58-H58)*24</f>
        <v>10.477225672861096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1111"/>
  <dimension ref="A1:AH60"/>
  <sheetViews>
    <sheetView workbookViewId="0" topLeftCell="A1">
      <selection activeCell="V6" sqref="V6:V24"/>
    </sheetView>
  </sheetViews>
  <sheetFormatPr defaultColWidth="9.140625" defaultRowHeight="12.75"/>
  <sheetData>
    <row r="1" ht="12.75">
      <c r="W1">
        <v>20</v>
      </c>
    </row>
    <row r="2" spans="1:23" ht="12.75">
      <c r="A2" t="s">
        <v>0</v>
      </c>
      <c r="B2" t="s">
        <v>1</v>
      </c>
      <c r="C2" t="s">
        <v>2</v>
      </c>
      <c r="D2" t="s">
        <v>3</v>
      </c>
      <c r="E2" s="1" t="s">
        <v>4</v>
      </c>
      <c r="W2">
        <v>19</v>
      </c>
    </row>
    <row r="3" ht="12.75" customHeight="1">
      <c r="W3">
        <f>SUM(V6:V33)</f>
        <v>82.89999999999999</v>
      </c>
    </row>
    <row r="4" spans="1:25" ht="12.75">
      <c r="A4">
        <v>1995</v>
      </c>
      <c r="B4">
        <v>6</v>
      </c>
      <c r="C4">
        <v>6</v>
      </c>
      <c r="D4">
        <v>0</v>
      </c>
      <c r="E4" s="2">
        <f aca="true" t="shared" si="0" ref="E4:E28">DATE(A4,B4,C4)+D4/24</f>
        <v>34856</v>
      </c>
      <c r="F4">
        <v>0</v>
      </c>
      <c r="G4">
        <v>0</v>
      </c>
      <c r="I4">
        <f aca="true" t="shared" si="1" ref="I4:I35">F4*24*(E4-$E$4)</f>
        <v>0</v>
      </c>
      <c r="L4" s="2"/>
      <c r="M4">
        <v>95</v>
      </c>
      <c r="N4">
        <v>6</v>
      </c>
      <c r="O4">
        <v>6</v>
      </c>
      <c r="P4">
        <v>0</v>
      </c>
      <c r="Q4" t="s">
        <v>121</v>
      </c>
      <c r="R4">
        <v>10.9</v>
      </c>
      <c r="U4" t="s">
        <v>3</v>
      </c>
      <c r="W4" t="s">
        <v>6</v>
      </c>
      <c r="X4" s="2" t="s">
        <v>7</v>
      </c>
      <c r="Y4" t="s">
        <v>8</v>
      </c>
    </row>
    <row r="5" spans="1:33" ht="12.75">
      <c r="A5">
        <v>1995</v>
      </c>
      <c r="B5">
        <v>6</v>
      </c>
      <c r="C5">
        <v>6</v>
      </c>
      <c r="D5">
        <v>1</v>
      </c>
      <c r="E5" s="2">
        <f t="shared" si="0"/>
        <v>34856.041666666664</v>
      </c>
      <c r="F5">
        <v>0.7999999999999989</v>
      </c>
      <c r="G5">
        <f aca="true" t="shared" si="2" ref="G5:G52">G4+F4</f>
        <v>0</v>
      </c>
      <c r="I5">
        <f t="shared" si="1"/>
        <v>0.7999999999534328</v>
      </c>
      <c r="L5" s="2"/>
      <c r="M5">
        <v>95</v>
      </c>
      <c r="N5">
        <v>6</v>
      </c>
      <c r="O5">
        <v>6</v>
      </c>
      <c r="P5">
        <v>1</v>
      </c>
      <c r="Q5" t="s">
        <v>121</v>
      </c>
      <c r="R5">
        <v>11.7</v>
      </c>
      <c r="S5">
        <f aca="true" t="shared" si="3" ref="S5:S52">R5-R4</f>
        <v>0.7999999999999989</v>
      </c>
      <c r="U5">
        <v>0</v>
      </c>
      <c r="X5" s="2">
        <v>0</v>
      </c>
      <c r="Z5" t="s">
        <v>9</v>
      </c>
      <c r="AA5" t="s">
        <v>10</v>
      </c>
      <c r="AG5">
        <v>0</v>
      </c>
    </row>
    <row r="6" spans="1:34" ht="12.75">
      <c r="A6">
        <v>1995</v>
      </c>
      <c r="B6">
        <v>6</v>
      </c>
      <c r="C6">
        <v>6</v>
      </c>
      <c r="D6">
        <v>2</v>
      </c>
      <c r="E6" s="2">
        <f t="shared" si="0"/>
        <v>34856.083333333336</v>
      </c>
      <c r="F6">
        <v>0.7000000000000011</v>
      </c>
      <c r="G6">
        <f t="shared" si="2"/>
        <v>0.7999999999999989</v>
      </c>
      <c r="I6">
        <f t="shared" si="1"/>
        <v>1.4000000000407475</v>
      </c>
      <c r="L6" s="2"/>
      <c r="M6">
        <v>95</v>
      </c>
      <c r="N6">
        <v>6</v>
      </c>
      <c r="O6">
        <v>6</v>
      </c>
      <c r="P6">
        <v>2</v>
      </c>
      <c r="Q6" t="s">
        <v>121</v>
      </c>
      <c r="R6">
        <v>12.4</v>
      </c>
      <c r="S6">
        <f t="shared" si="3"/>
        <v>0.7000000000000011</v>
      </c>
      <c r="U6">
        <v>1</v>
      </c>
      <c r="V6">
        <v>1.1</v>
      </c>
      <c r="W6" s="3">
        <f aca="true" t="shared" si="4" ref="W6:W24">V6/W$3*100</f>
        <v>1.3268998793727385</v>
      </c>
      <c r="X6" s="2">
        <f aca="true" t="shared" si="5" ref="X6:X24">X5+W6</f>
        <v>1.3268998793727385</v>
      </c>
      <c r="Y6">
        <v>1</v>
      </c>
      <c r="Z6">
        <v>0</v>
      </c>
      <c r="AA6">
        <f aca="true" t="shared" si="6" ref="AA6:AA25">Y6*W$2/W$1</f>
        <v>0.95</v>
      </c>
      <c r="AB6">
        <f aca="true" t="shared" si="7" ref="AB6:AB25">MATCH(AA6,U$5:U$32,1)</f>
        <v>1</v>
      </c>
      <c r="AC6">
        <f aca="true" ca="1" t="shared" si="8" ref="AC6:AC25">OFFSET(U$4,AB6,0)</f>
        <v>0</v>
      </c>
      <c r="AD6">
        <f aca="true" ca="1" t="shared" si="9" ref="AD6:AD25">OFFSET(U$4,AB6+1,0)</f>
        <v>1</v>
      </c>
      <c r="AE6" s="3">
        <f aca="true" ca="1" t="shared" si="10" ref="AE6:AE25">OFFSET(U$4,AB6,3)</f>
        <v>0</v>
      </c>
      <c r="AF6" s="3">
        <f aca="true" ca="1" t="shared" si="11" ref="AF6:AF25">OFFSET(U$4,AB6+1,3)</f>
        <v>1.3268998793727385</v>
      </c>
      <c r="AG6" s="3">
        <f aca="true" t="shared" si="12" ref="AG6:AG25">(AA6-AC6)/(AD6-AC6)*(AF6-AE6)+AE6</f>
        <v>1.2605548854041015</v>
      </c>
      <c r="AH6" s="3">
        <f aca="true" t="shared" si="13" ref="AH6:AH25">AG6-AG5</f>
        <v>1.2605548854041015</v>
      </c>
    </row>
    <row r="7" spans="1:34" ht="12.75">
      <c r="A7">
        <v>1995</v>
      </c>
      <c r="B7">
        <v>6</v>
      </c>
      <c r="C7">
        <v>6</v>
      </c>
      <c r="D7">
        <v>3</v>
      </c>
      <c r="E7" s="2">
        <f t="shared" si="0"/>
        <v>34856.125</v>
      </c>
      <c r="F7">
        <v>1.1</v>
      </c>
      <c r="G7">
        <f t="shared" si="2"/>
        <v>1.5</v>
      </c>
      <c r="I7">
        <f t="shared" si="1"/>
        <v>3.3000000000000003</v>
      </c>
      <c r="L7" s="2"/>
      <c r="M7">
        <v>95</v>
      </c>
      <c r="N7">
        <v>6</v>
      </c>
      <c r="O7">
        <v>6</v>
      </c>
      <c r="P7">
        <v>3</v>
      </c>
      <c r="Q7" t="s">
        <v>121</v>
      </c>
      <c r="R7">
        <v>13.5</v>
      </c>
      <c r="S7">
        <f t="shared" si="3"/>
        <v>1.0999999999999996</v>
      </c>
      <c r="U7">
        <v>2</v>
      </c>
      <c r="V7">
        <v>2.2</v>
      </c>
      <c r="W7" s="3">
        <f t="shared" si="4"/>
        <v>2.653799758745477</v>
      </c>
      <c r="X7" s="2">
        <f t="shared" si="5"/>
        <v>3.9806996381182156</v>
      </c>
      <c r="Y7">
        <v>2</v>
      </c>
      <c r="Z7">
        <f aca="true" t="shared" si="14" ref="Z7:Z25">AA6</f>
        <v>0.95</v>
      </c>
      <c r="AA7">
        <f t="shared" si="6"/>
        <v>1.9</v>
      </c>
      <c r="AB7">
        <f t="shared" si="7"/>
        <v>2</v>
      </c>
      <c r="AC7">
        <f ca="1" t="shared" si="8"/>
        <v>1</v>
      </c>
      <c r="AD7">
        <f ca="1" t="shared" si="9"/>
        <v>2</v>
      </c>
      <c r="AE7" s="3">
        <f ca="1" t="shared" si="10"/>
        <v>1.3268998793727385</v>
      </c>
      <c r="AF7" s="3">
        <f ca="1" t="shared" si="11"/>
        <v>3.9806996381182156</v>
      </c>
      <c r="AG7" s="3">
        <f t="shared" si="12"/>
        <v>3.715319662243668</v>
      </c>
      <c r="AH7" s="3">
        <f t="shared" si="13"/>
        <v>2.4547647768395664</v>
      </c>
    </row>
    <row r="8" spans="1:34" ht="12.75">
      <c r="A8">
        <v>1995</v>
      </c>
      <c r="B8">
        <v>6</v>
      </c>
      <c r="C8">
        <v>6</v>
      </c>
      <c r="D8">
        <v>4</v>
      </c>
      <c r="E8" s="2">
        <f t="shared" si="0"/>
        <v>34856.166666666664</v>
      </c>
      <c r="F8">
        <v>2.2</v>
      </c>
      <c r="G8">
        <f t="shared" si="2"/>
        <v>2.6</v>
      </c>
      <c r="I8">
        <f t="shared" si="1"/>
        <v>8.799999999871943</v>
      </c>
      <c r="L8" s="2"/>
      <c r="M8">
        <v>95</v>
      </c>
      <c r="N8">
        <v>6</v>
      </c>
      <c r="O8">
        <v>6</v>
      </c>
      <c r="P8">
        <v>4</v>
      </c>
      <c r="Q8" t="s">
        <v>121</v>
      </c>
      <c r="R8">
        <v>15.7</v>
      </c>
      <c r="S8">
        <f t="shared" si="3"/>
        <v>2.1999999999999993</v>
      </c>
      <c r="U8">
        <v>3</v>
      </c>
      <c r="V8">
        <v>3.3</v>
      </c>
      <c r="W8" s="3">
        <f t="shared" si="4"/>
        <v>3.980699638118215</v>
      </c>
      <c r="X8" s="2">
        <f t="shared" si="5"/>
        <v>7.961399276236431</v>
      </c>
      <c r="Y8">
        <v>3</v>
      </c>
      <c r="Z8">
        <f t="shared" si="14"/>
        <v>1.9</v>
      </c>
      <c r="AA8">
        <f t="shared" si="6"/>
        <v>2.85</v>
      </c>
      <c r="AB8">
        <f t="shared" si="7"/>
        <v>3</v>
      </c>
      <c r="AC8">
        <f ca="1" t="shared" si="8"/>
        <v>2</v>
      </c>
      <c r="AD8">
        <f ca="1" t="shared" si="9"/>
        <v>3</v>
      </c>
      <c r="AE8" s="3">
        <f ca="1" t="shared" si="10"/>
        <v>3.9806996381182156</v>
      </c>
      <c r="AF8" s="3">
        <f ca="1" t="shared" si="11"/>
        <v>7.961399276236431</v>
      </c>
      <c r="AG8" s="3">
        <f t="shared" si="12"/>
        <v>7.3642943305187</v>
      </c>
      <c r="AH8" s="3">
        <f t="shared" si="13"/>
        <v>3.6489746682750317</v>
      </c>
    </row>
    <row r="9" spans="1:34" ht="12.75">
      <c r="A9">
        <v>1995</v>
      </c>
      <c r="B9">
        <v>6</v>
      </c>
      <c r="C9">
        <v>6</v>
      </c>
      <c r="D9">
        <v>5</v>
      </c>
      <c r="E9" s="2">
        <f t="shared" si="0"/>
        <v>34856.208333333336</v>
      </c>
      <c r="F9">
        <v>3.3</v>
      </c>
      <c r="G9">
        <f t="shared" si="2"/>
        <v>4.800000000000001</v>
      </c>
      <c r="I9">
        <f t="shared" si="1"/>
        <v>16.500000000192085</v>
      </c>
      <c r="L9" s="2"/>
      <c r="M9">
        <v>95</v>
      </c>
      <c r="N9">
        <v>6</v>
      </c>
      <c r="O9">
        <v>6</v>
      </c>
      <c r="P9">
        <v>5</v>
      </c>
      <c r="Q9" t="s">
        <v>121</v>
      </c>
      <c r="R9">
        <v>19</v>
      </c>
      <c r="S9">
        <f t="shared" si="3"/>
        <v>3.3000000000000007</v>
      </c>
      <c r="U9">
        <v>4</v>
      </c>
      <c r="V9">
        <v>1.8</v>
      </c>
      <c r="W9" s="3">
        <f t="shared" si="4"/>
        <v>2.171290711700845</v>
      </c>
      <c r="X9" s="2">
        <f t="shared" si="5"/>
        <v>10.132689987937276</v>
      </c>
      <c r="Y9">
        <v>4</v>
      </c>
      <c r="Z9">
        <f t="shared" si="14"/>
        <v>2.85</v>
      </c>
      <c r="AA9">
        <f t="shared" si="6"/>
        <v>3.8</v>
      </c>
      <c r="AB9">
        <f t="shared" si="7"/>
        <v>4</v>
      </c>
      <c r="AC9">
        <f ca="1" t="shared" si="8"/>
        <v>3</v>
      </c>
      <c r="AD9">
        <f ca="1" t="shared" si="9"/>
        <v>4</v>
      </c>
      <c r="AE9" s="3">
        <f ca="1" t="shared" si="10"/>
        <v>7.961399276236431</v>
      </c>
      <c r="AF9" s="3">
        <f ca="1" t="shared" si="11"/>
        <v>10.132689987937276</v>
      </c>
      <c r="AG9" s="3">
        <f t="shared" si="12"/>
        <v>9.698431845597106</v>
      </c>
      <c r="AH9" s="3">
        <f t="shared" si="13"/>
        <v>2.3341375150784067</v>
      </c>
    </row>
    <row r="10" spans="1:34" ht="12.75">
      <c r="A10">
        <v>1995</v>
      </c>
      <c r="B10">
        <v>6</v>
      </c>
      <c r="C10">
        <v>6</v>
      </c>
      <c r="D10">
        <v>6</v>
      </c>
      <c r="E10" s="2">
        <f t="shared" si="0"/>
        <v>34856.25</v>
      </c>
      <c r="F10">
        <v>1.8</v>
      </c>
      <c r="G10">
        <f t="shared" si="2"/>
        <v>8.100000000000001</v>
      </c>
      <c r="I10">
        <f t="shared" si="1"/>
        <v>10.8</v>
      </c>
      <c r="L10" s="2"/>
      <c r="M10">
        <v>95</v>
      </c>
      <c r="N10">
        <v>6</v>
      </c>
      <c r="O10">
        <v>6</v>
      </c>
      <c r="P10">
        <v>6</v>
      </c>
      <c r="Q10" t="s">
        <v>121</v>
      </c>
      <c r="R10">
        <v>20.8</v>
      </c>
      <c r="S10">
        <f t="shared" si="3"/>
        <v>1.8000000000000007</v>
      </c>
      <c r="U10">
        <v>5</v>
      </c>
      <c r="V10">
        <v>4.1</v>
      </c>
      <c r="W10" s="3">
        <f t="shared" si="4"/>
        <v>4.945717732207479</v>
      </c>
      <c r="X10" s="2">
        <f t="shared" si="5"/>
        <v>15.078407720144755</v>
      </c>
      <c r="Y10">
        <v>5</v>
      </c>
      <c r="Z10">
        <f t="shared" si="14"/>
        <v>3.8</v>
      </c>
      <c r="AA10">
        <f t="shared" si="6"/>
        <v>4.75</v>
      </c>
      <c r="AB10">
        <f t="shared" si="7"/>
        <v>5</v>
      </c>
      <c r="AC10">
        <f ca="1" t="shared" si="8"/>
        <v>4</v>
      </c>
      <c r="AD10">
        <f ca="1" t="shared" si="9"/>
        <v>5</v>
      </c>
      <c r="AE10" s="3">
        <f ca="1" t="shared" si="10"/>
        <v>10.132689987937276</v>
      </c>
      <c r="AF10" s="3">
        <f ca="1" t="shared" si="11"/>
        <v>15.078407720144755</v>
      </c>
      <c r="AG10" s="3">
        <f t="shared" si="12"/>
        <v>13.841978287092886</v>
      </c>
      <c r="AH10" s="3">
        <f t="shared" si="13"/>
        <v>4.143546441495779</v>
      </c>
    </row>
    <row r="11" spans="1:34" ht="12.75">
      <c r="A11">
        <v>1995</v>
      </c>
      <c r="B11">
        <v>6</v>
      </c>
      <c r="C11">
        <v>6</v>
      </c>
      <c r="D11">
        <v>7</v>
      </c>
      <c r="E11" s="2">
        <f t="shared" si="0"/>
        <v>34856.291666666664</v>
      </c>
      <c r="F11">
        <v>4.1</v>
      </c>
      <c r="G11">
        <f t="shared" si="2"/>
        <v>9.900000000000002</v>
      </c>
      <c r="I11">
        <f t="shared" si="1"/>
        <v>28.699999999761346</v>
      </c>
      <c r="L11" s="2"/>
      <c r="M11">
        <v>95</v>
      </c>
      <c r="N11">
        <v>6</v>
      </c>
      <c r="O11">
        <v>6</v>
      </c>
      <c r="P11">
        <v>7</v>
      </c>
      <c r="Q11" t="s">
        <v>121</v>
      </c>
      <c r="R11">
        <v>24.9</v>
      </c>
      <c r="S11">
        <f t="shared" si="3"/>
        <v>4.099999999999998</v>
      </c>
      <c r="U11">
        <v>6</v>
      </c>
      <c r="V11">
        <v>9.4</v>
      </c>
      <c r="W11" s="3">
        <f t="shared" si="4"/>
        <v>11.338962605548856</v>
      </c>
      <c r="X11" s="2">
        <f t="shared" si="5"/>
        <v>26.41737032569361</v>
      </c>
      <c r="Y11">
        <v>6</v>
      </c>
      <c r="Z11">
        <f t="shared" si="14"/>
        <v>4.75</v>
      </c>
      <c r="AA11">
        <f t="shared" si="6"/>
        <v>5.7</v>
      </c>
      <c r="AB11">
        <f t="shared" si="7"/>
        <v>6</v>
      </c>
      <c r="AC11">
        <f ca="1" t="shared" si="8"/>
        <v>5</v>
      </c>
      <c r="AD11">
        <f ca="1" t="shared" si="9"/>
        <v>6</v>
      </c>
      <c r="AE11" s="3">
        <f ca="1" t="shared" si="10"/>
        <v>15.078407720144755</v>
      </c>
      <c r="AF11" s="3">
        <f ca="1" t="shared" si="11"/>
        <v>26.41737032569361</v>
      </c>
      <c r="AG11" s="3">
        <f t="shared" si="12"/>
        <v>23.015681544028958</v>
      </c>
      <c r="AH11" s="3">
        <f t="shared" si="13"/>
        <v>9.173703256936072</v>
      </c>
    </row>
    <row r="12" spans="1:34" ht="12.75">
      <c r="A12">
        <v>1995</v>
      </c>
      <c r="B12">
        <v>6</v>
      </c>
      <c r="C12">
        <v>6</v>
      </c>
      <c r="D12">
        <v>8</v>
      </c>
      <c r="E12" s="2">
        <f t="shared" si="0"/>
        <v>34856.333333333336</v>
      </c>
      <c r="F12">
        <v>9.4</v>
      </c>
      <c r="G12">
        <f t="shared" si="2"/>
        <v>14.000000000000002</v>
      </c>
      <c r="I12">
        <f t="shared" si="1"/>
        <v>75.20000000054716</v>
      </c>
      <c r="L12" s="2"/>
      <c r="M12">
        <v>95</v>
      </c>
      <c r="N12">
        <v>6</v>
      </c>
      <c r="O12">
        <v>6</v>
      </c>
      <c r="P12">
        <v>8</v>
      </c>
      <c r="Q12" t="s">
        <v>121</v>
      </c>
      <c r="R12">
        <v>34.3</v>
      </c>
      <c r="S12">
        <f t="shared" si="3"/>
        <v>9.399999999999999</v>
      </c>
      <c r="U12">
        <v>7</v>
      </c>
      <c r="V12">
        <v>7.400000000000006</v>
      </c>
      <c r="W12" s="3">
        <f t="shared" si="4"/>
        <v>8.926417370325701</v>
      </c>
      <c r="X12" s="2">
        <f t="shared" si="5"/>
        <v>35.34378769601931</v>
      </c>
      <c r="Y12">
        <v>7</v>
      </c>
      <c r="Z12">
        <f t="shared" si="14"/>
        <v>5.7</v>
      </c>
      <c r="AA12">
        <f t="shared" si="6"/>
        <v>6.65</v>
      </c>
      <c r="AB12">
        <f t="shared" si="7"/>
        <v>7</v>
      </c>
      <c r="AC12">
        <f ca="1" t="shared" si="8"/>
        <v>6</v>
      </c>
      <c r="AD12">
        <f ca="1" t="shared" si="9"/>
        <v>7</v>
      </c>
      <c r="AE12" s="3">
        <f ca="1" t="shared" si="10"/>
        <v>26.41737032569361</v>
      </c>
      <c r="AF12" s="3">
        <f ca="1" t="shared" si="11"/>
        <v>35.34378769601931</v>
      </c>
      <c r="AG12" s="3">
        <f t="shared" si="12"/>
        <v>32.21954161640532</v>
      </c>
      <c r="AH12" s="3">
        <f t="shared" si="13"/>
        <v>9.203860072376365</v>
      </c>
    </row>
    <row r="13" spans="1:34" ht="12.75">
      <c r="A13">
        <v>1995</v>
      </c>
      <c r="B13">
        <v>6</v>
      </c>
      <c r="C13">
        <v>6</v>
      </c>
      <c r="D13">
        <v>9</v>
      </c>
      <c r="E13" s="2">
        <f t="shared" si="0"/>
        <v>34856.375</v>
      </c>
      <c r="F13">
        <v>7.400000000000006</v>
      </c>
      <c r="G13">
        <f t="shared" si="2"/>
        <v>23.400000000000002</v>
      </c>
      <c r="I13">
        <f t="shared" si="1"/>
        <v>66.60000000000005</v>
      </c>
      <c r="L13" s="2"/>
      <c r="M13">
        <v>95</v>
      </c>
      <c r="N13">
        <v>6</v>
      </c>
      <c r="O13">
        <v>6</v>
      </c>
      <c r="P13">
        <v>9</v>
      </c>
      <c r="Q13" t="s">
        <v>121</v>
      </c>
      <c r="R13">
        <v>41.7</v>
      </c>
      <c r="S13">
        <f t="shared" si="3"/>
        <v>7.400000000000006</v>
      </c>
      <c r="U13">
        <v>8</v>
      </c>
      <c r="V13">
        <v>3.3</v>
      </c>
      <c r="W13" s="3">
        <f t="shared" si="4"/>
        <v>3.980699638118215</v>
      </c>
      <c r="X13" s="2">
        <f t="shared" si="5"/>
        <v>39.32448733413753</v>
      </c>
      <c r="Y13">
        <v>8</v>
      </c>
      <c r="Z13">
        <f t="shared" si="14"/>
        <v>6.65</v>
      </c>
      <c r="AA13">
        <f t="shared" si="6"/>
        <v>7.6</v>
      </c>
      <c r="AB13">
        <f t="shared" si="7"/>
        <v>8</v>
      </c>
      <c r="AC13">
        <f ca="1" t="shared" si="8"/>
        <v>7</v>
      </c>
      <c r="AD13">
        <f ca="1" t="shared" si="9"/>
        <v>8</v>
      </c>
      <c r="AE13" s="3">
        <f ca="1" t="shared" si="10"/>
        <v>35.34378769601931</v>
      </c>
      <c r="AF13" s="3">
        <f ca="1" t="shared" si="11"/>
        <v>39.32448733413753</v>
      </c>
      <c r="AG13" s="3">
        <f t="shared" si="12"/>
        <v>37.73220747889024</v>
      </c>
      <c r="AH13" s="3">
        <f t="shared" si="13"/>
        <v>5.512665862484916</v>
      </c>
    </row>
    <row r="14" spans="1:34" ht="12.75">
      <c r="A14">
        <v>1995</v>
      </c>
      <c r="B14">
        <v>6</v>
      </c>
      <c r="C14">
        <v>6</v>
      </c>
      <c r="D14">
        <v>10</v>
      </c>
      <c r="E14" s="2">
        <f t="shared" si="0"/>
        <v>34856.416666666664</v>
      </c>
      <c r="F14">
        <v>3.3</v>
      </c>
      <c r="G14">
        <f t="shared" si="2"/>
        <v>30.800000000000008</v>
      </c>
      <c r="I14">
        <f t="shared" si="1"/>
        <v>32.99999999980791</v>
      </c>
      <c r="L14" s="2"/>
      <c r="M14">
        <v>95</v>
      </c>
      <c r="N14">
        <v>6</v>
      </c>
      <c r="O14">
        <v>6</v>
      </c>
      <c r="P14">
        <v>10</v>
      </c>
      <c r="Q14" t="s">
        <v>121</v>
      </c>
      <c r="R14">
        <v>45</v>
      </c>
      <c r="S14">
        <f t="shared" si="3"/>
        <v>3.299999999999997</v>
      </c>
      <c r="U14">
        <v>9</v>
      </c>
      <c r="V14">
        <v>2.2</v>
      </c>
      <c r="W14" s="3">
        <f t="shared" si="4"/>
        <v>2.653799758745477</v>
      </c>
      <c r="X14" s="2">
        <f t="shared" si="5"/>
        <v>41.97828709288301</v>
      </c>
      <c r="Y14">
        <v>9</v>
      </c>
      <c r="Z14">
        <f t="shared" si="14"/>
        <v>7.6</v>
      </c>
      <c r="AA14">
        <f t="shared" si="6"/>
        <v>8.55</v>
      </c>
      <c r="AB14">
        <f t="shared" si="7"/>
        <v>9</v>
      </c>
      <c r="AC14">
        <f ca="1" t="shared" si="8"/>
        <v>8</v>
      </c>
      <c r="AD14">
        <f ca="1" t="shared" si="9"/>
        <v>9</v>
      </c>
      <c r="AE14" s="3">
        <f ca="1" t="shared" si="10"/>
        <v>39.32448733413753</v>
      </c>
      <c r="AF14" s="3">
        <f ca="1" t="shared" si="11"/>
        <v>41.97828709288301</v>
      </c>
      <c r="AG14" s="3">
        <f t="shared" si="12"/>
        <v>40.784077201447545</v>
      </c>
      <c r="AH14" s="3">
        <f t="shared" si="13"/>
        <v>3.0518697225573064</v>
      </c>
    </row>
    <row r="15" spans="1:34" ht="12.75">
      <c r="A15">
        <v>1995</v>
      </c>
      <c r="B15">
        <v>6</v>
      </c>
      <c r="C15">
        <v>6</v>
      </c>
      <c r="D15">
        <v>11</v>
      </c>
      <c r="E15" s="2">
        <f t="shared" si="0"/>
        <v>34856.458333333336</v>
      </c>
      <c r="F15">
        <v>2.2</v>
      </c>
      <c r="G15">
        <f t="shared" si="2"/>
        <v>34.10000000000001</v>
      </c>
      <c r="I15">
        <f t="shared" si="1"/>
        <v>24.20000000012806</v>
      </c>
      <c r="L15" s="2"/>
      <c r="M15">
        <v>95</v>
      </c>
      <c r="N15">
        <v>6</v>
      </c>
      <c r="O15">
        <v>6</v>
      </c>
      <c r="P15">
        <v>11</v>
      </c>
      <c r="Q15" t="s">
        <v>121</v>
      </c>
      <c r="R15">
        <v>47.2</v>
      </c>
      <c r="S15">
        <f t="shared" si="3"/>
        <v>2.200000000000003</v>
      </c>
      <c r="U15">
        <v>10</v>
      </c>
      <c r="V15">
        <v>6.599999999999994</v>
      </c>
      <c r="W15" s="3">
        <f t="shared" si="4"/>
        <v>7.961399276236423</v>
      </c>
      <c r="X15" s="2">
        <f t="shared" si="5"/>
        <v>49.93968636911943</v>
      </c>
      <c r="Y15">
        <v>10</v>
      </c>
      <c r="Z15">
        <f t="shared" si="14"/>
        <v>8.55</v>
      </c>
      <c r="AA15">
        <f t="shared" si="6"/>
        <v>9.5</v>
      </c>
      <c r="AB15">
        <f t="shared" si="7"/>
        <v>10</v>
      </c>
      <c r="AC15">
        <f ca="1" t="shared" si="8"/>
        <v>9</v>
      </c>
      <c r="AD15">
        <f ca="1" t="shared" si="9"/>
        <v>10</v>
      </c>
      <c r="AE15" s="3">
        <f ca="1" t="shared" si="10"/>
        <v>41.97828709288301</v>
      </c>
      <c r="AF15" s="3">
        <f ca="1" t="shared" si="11"/>
        <v>49.93968636911943</v>
      </c>
      <c r="AG15" s="3">
        <f t="shared" si="12"/>
        <v>45.95898673100122</v>
      </c>
      <c r="AH15" s="3">
        <f t="shared" si="13"/>
        <v>5.174909529553673</v>
      </c>
    </row>
    <row r="16" spans="1:34" ht="12.75">
      <c r="A16">
        <v>1995</v>
      </c>
      <c r="B16">
        <v>6</v>
      </c>
      <c r="C16">
        <v>6</v>
      </c>
      <c r="D16">
        <v>12</v>
      </c>
      <c r="E16" s="2">
        <f t="shared" si="0"/>
        <v>34856.5</v>
      </c>
      <c r="F16">
        <v>6.599999999999994</v>
      </c>
      <c r="G16">
        <f t="shared" si="2"/>
        <v>36.30000000000001</v>
      </c>
      <c r="I16">
        <f t="shared" si="1"/>
        <v>79.19999999999993</v>
      </c>
      <c r="L16" s="2"/>
      <c r="M16">
        <v>95</v>
      </c>
      <c r="N16">
        <v>6</v>
      </c>
      <c r="O16">
        <v>6</v>
      </c>
      <c r="P16">
        <v>12</v>
      </c>
      <c r="Q16" t="s">
        <v>121</v>
      </c>
      <c r="R16">
        <v>53.8</v>
      </c>
      <c r="S16">
        <f t="shared" si="3"/>
        <v>6.599999999999994</v>
      </c>
      <c r="U16">
        <v>11</v>
      </c>
      <c r="V16">
        <v>8.7</v>
      </c>
      <c r="W16" s="3">
        <f t="shared" si="4"/>
        <v>10.494571773220748</v>
      </c>
      <c r="X16" s="2">
        <f t="shared" si="5"/>
        <v>60.43425814234018</v>
      </c>
      <c r="Y16">
        <v>11</v>
      </c>
      <c r="Z16">
        <f t="shared" si="14"/>
        <v>9.5</v>
      </c>
      <c r="AA16">
        <f t="shared" si="6"/>
        <v>10.45</v>
      </c>
      <c r="AB16">
        <f t="shared" si="7"/>
        <v>11</v>
      </c>
      <c r="AC16">
        <f ca="1" t="shared" si="8"/>
        <v>10</v>
      </c>
      <c r="AD16">
        <f ca="1" t="shared" si="9"/>
        <v>11</v>
      </c>
      <c r="AE16" s="3">
        <f ca="1" t="shared" si="10"/>
        <v>49.93968636911943</v>
      </c>
      <c r="AF16" s="3">
        <f ca="1" t="shared" si="11"/>
        <v>60.43425814234018</v>
      </c>
      <c r="AG16" s="3">
        <f t="shared" si="12"/>
        <v>54.66224366706876</v>
      </c>
      <c r="AH16" s="3">
        <f t="shared" si="13"/>
        <v>8.70325693606754</v>
      </c>
    </row>
    <row r="17" spans="1:34" ht="12.75">
      <c r="A17">
        <v>1995</v>
      </c>
      <c r="B17">
        <v>6</v>
      </c>
      <c r="C17">
        <v>6</v>
      </c>
      <c r="D17">
        <v>13</v>
      </c>
      <c r="E17" s="2">
        <f t="shared" si="0"/>
        <v>34856.541666666664</v>
      </c>
      <c r="F17">
        <v>8.7</v>
      </c>
      <c r="G17">
        <f t="shared" si="2"/>
        <v>42.900000000000006</v>
      </c>
      <c r="I17">
        <f t="shared" si="1"/>
        <v>113.09999999949359</v>
      </c>
      <c r="L17" s="2"/>
      <c r="M17">
        <v>95</v>
      </c>
      <c r="N17">
        <v>6</v>
      </c>
      <c r="O17">
        <v>6</v>
      </c>
      <c r="P17">
        <v>13</v>
      </c>
      <c r="Q17" t="s">
        <v>121</v>
      </c>
      <c r="R17">
        <v>62.5</v>
      </c>
      <c r="S17">
        <f t="shared" si="3"/>
        <v>8.700000000000003</v>
      </c>
      <c r="U17">
        <v>12</v>
      </c>
      <c r="V17">
        <v>4.3</v>
      </c>
      <c r="W17" s="3">
        <f t="shared" si="4"/>
        <v>5.1869722557297955</v>
      </c>
      <c r="X17" s="2">
        <f t="shared" si="5"/>
        <v>65.62123039806997</v>
      </c>
      <c r="Y17">
        <v>12</v>
      </c>
      <c r="Z17">
        <f t="shared" si="14"/>
        <v>10.45</v>
      </c>
      <c r="AA17">
        <f t="shared" si="6"/>
        <v>11.4</v>
      </c>
      <c r="AB17">
        <f t="shared" si="7"/>
        <v>12</v>
      </c>
      <c r="AC17">
        <f ca="1" t="shared" si="8"/>
        <v>11</v>
      </c>
      <c r="AD17">
        <f ca="1" t="shared" si="9"/>
        <v>12</v>
      </c>
      <c r="AE17" s="3">
        <f ca="1" t="shared" si="10"/>
        <v>60.43425814234018</v>
      </c>
      <c r="AF17" s="3">
        <f ca="1" t="shared" si="11"/>
        <v>65.62123039806997</v>
      </c>
      <c r="AG17" s="3">
        <f t="shared" si="12"/>
        <v>62.5090470446321</v>
      </c>
      <c r="AH17" s="3">
        <f t="shared" si="13"/>
        <v>7.84680337756334</v>
      </c>
    </row>
    <row r="18" spans="1:34" ht="12.75">
      <c r="A18">
        <v>1995</v>
      </c>
      <c r="B18">
        <v>6</v>
      </c>
      <c r="C18">
        <v>6</v>
      </c>
      <c r="D18">
        <v>14</v>
      </c>
      <c r="E18" s="2">
        <f t="shared" si="0"/>
        <v>34856.583333333336</v>
      </c>
      <c r="F18">
        <v>4.3</v>
      </c>
      <c r="G18">
        <f t="shared" si="2"/>
        <v>51.60000000000001</v>
      </c>
      <c r="I18">
        <f t="shared" si="1"/>
        <v>60.200000000250284</v>
      </c>
      <c r="L18" s="2"/>
      <c r="M18">
        <v>95</v>
      </c>
      <c r="N18">
        <v>6</v>
      </c>
      <c r="O18">
        <v>6</v>
      </c>
      <c r="P18">
        <v>14</v>
      </c>
      <c r="Q18" t="s">
        <v>121</v>
      </c>
      <c r="R18">
        <v>66.8</v>
      </c>
      <c r="S18">
        <f t="shared" si="3"/>
        <v>4.299999999999997</v>
      </c>
      <c r="U18">
        <v>13</v>
      </c>
      <c r="V18">
        <v>8.900000000000006</v>
      </c>
      <c r="W18" s="3">
        <f t="shared" si="4"/>
        <v>10.735826296743072</v>
      </c>
      <c r="X18" s="2">
        <f t="shared" si="5"/>
        <v>76.35705669481304</v>
      </c>
      <c r="Y18">
        <v>13</v>
      </c>
      <c r="Z18">
        <f t="shared" si="14"/>
        <v>11.4</v>
      </c>
      <c r="AA18">
        <f t="shared" si="6"/>
        <v>12.35</v>
      </c>
      <c r="AB18">
        <f t="shared" si="7"/>
        <v>13</v>
      </c>
      <c r="AC18">
        <f ca="1" t="shared" si="8"/>
        <v>12</v>
      </c>
      <c r="AD18">
        <f ca="1" t="shared" si="9"/>
        <v>13</v>
      </c>
      <c r="AE18" s="3">
        <f ca="1" t="shared" si="10"/>
        <v>65.62123039806997</v>
      </c>
      <c r="AF18" s="3">
        <f ca="1" t="shared" si="11"/>
        <v>76.35705669481304</v>
      </c>
      <c r="AG18" s="3">
        <f t="shared" si="12"/>
        <v>69.37876960193005</v>
      </c>
      <c r="AH18" s="3">
        <f t="shared" si="13"/>
        <v>6.869722557297948</v>
      </c>
    </row>
    <row r="19" spans="1:34" ht="12.75">
      <c r="A19">
        <v>1995</v>
      </c>
      <c r="B19">
        <v>6</v>
      </c>
      <c r="C19">
        <v>6</v>
      </c>
      <c r="D19">
        <v>15</v>
      </c>
      <c r="E19" s="2">
        <f t="shared" si="0"/>
        <v>34856.625</v>
      </c>
      <c r="F19">
        <v>8.900000000000006</v>
      </c>
      <c r="G19">
        <f t="shared" si="2"/>
        <v>55.900000000000006</v>
      </c>
      <c r="I19">
        <f t="shared" si="1"/>
        <v>133.50000000000009</v>
      </c>
      <c r="L19" s="2"/>
      <c r="M19">
        <v>95</v>
      </c>
      <c r="N19">
        <v>6</v>
      </c>
      <c r="O19">
        <v>6</v>
      </c>
      <c r="P19">
        <v>15</v>
      </c>
      <c r="Q19" t="s">
        <v>121</v>
      </c>
      <c r="R19">
        <v>75.7</v>
      </c>
      <c r="S19">
        <f t="shared" si="3"/>
        <v>8.900000000000006</v>
      </c>
      <c r="U19">
        <v>14</v>
      </c>
      <c r="V19">
        <v>4.8</v>
      </c>
      <c r="W19" s="3">
        <f t="shared" si="4"/>
        <v>5.790108564535585</v>
      </c>
      <c r="X19" s="2">
        <f t="shared" si="5"/>
        <v>82.14716525934863</v>
      </c>
      <c r="Y19">
        <v>14</v>
      </c>
      <c r="Z19">
        <f t="shared" si="14"/>
        <v>12.35</v>
      </c>
      <c r="AA19">
        <f t="shared" si="6"/>
        <v>13.3</v>
      </c>
      <c r="AB19">
        <f t="shared" si="7"/>
        <v>14</v>
      </c>
      <c r="AC19">
        <f ca="1" t="shared" si="8"/>
        <v>13</v>
      </c>
      <c r="AD19">
        <f ca="1" t="shared" si="9"/>
        <v>14</v>
      </c>
      <c r="AE19" s="3">
        <f ca="1" t="shared" si="10"/>
        <v>76.35705669481304</v>
      </c>
      <c r="AF19" s="3">
        <f ca="1" t="shared" si="11"/>
        <v>82.14716525934863</v>
      </c>
      <c r="AG19" s="3">
        <f t="shared" si="12"/>
        <v>78.09408926417372</v>
      </c>
      <c r="AH19" s="3">
        <f t="shared" si="13"/>
        <v>8.715319662243672</v>
      </c>
    </row>
    <row r="20" spans="1:34" ht="12.75">
      <c r="A20">
        <v>1995</v>
      </c>
      <c r="B20">
        <v>6</v>
      </c>
      <c r="C20">
        <v>6</v>
      </c>
      <c r="D20">
        <v>16</v>
      </c>
      <c r="E20" s="2">
        <f t="shared" si="0"/>
        <v>34856.666666666664</v>
      </c>
      <c r="F20">
        <v>4.8</v>
      </c>
      <c r="G20">
        <f t="shared" si="2"/>
        <v>64.80000000000001</v>
      </c>
      <c r="I20">
        <f t="shared" si="1"/>
        <v>76.7999999997206</v>
      </c>
      <c r="L20" s="2"/>
      <c r="M20">
        <v>95</v>
      </c>
      <c r="N20">
        <v>6</v>
      </c>
      <c r="O20">
        <v>6</v>
      </c>
      <c r="P20">
        <v>16</v>
      </c>
      <c r="Q20" t="s">
        <v>121</v>
      </c>
      <c r="R20">
        <v>80.5</v>
      </c>
      <c r="S20">
        <f t="shared" si="3"/>
        <v>4.799999999999997</v>
      </c>
      <c r="U20">
        <v>15</v>
      </c>
      <c r="V20">
        <v>5.099999999999994</v>
      </c>
      <c r="W20" s="3">
        <f t="shared" si="4"/>
        <v>6.151990349819053</v>
      </c>
      <c r="X20" s="2">
        <f t="shared" si="5"/>
        <v>88.29915560916768</v>
      </c>
      <c r="Y20">
        <v>15</v>
      </c>
      <c r="Z20">
        <f t="shared" si="14"/>
        <v>13.3</v>
      </c>
      <c r="AA20">
        <f t="shared" si="6"/>
        <v>14.25</v>
      </c>
      <c r="AB20">
        <f t="shared" si="7"/>
        <v>15</v>
      </c>
      <c r="AC20">
        <f ca="1" t="shared" si="8"/>
        <v>14</v>
      </c>
      <c r="AD20">
        <f ca="1" t="shared" si="9"/>
        <v>15</v>
      </c>
      <c r="AE20" s="3">
        <f ca="1" t="shared" si="10"/>
        <v>82.14716525934863</v>
      </c>
      <c r="AF20" s="3">
        <f ca="1" t="shared" si="11"/>
        <v>88.29915560916768</v>
      </c>
      <c r="AG20" s="3">
        <f t="shared" si="12"/>
        <v>83.6851628468034</v>
      </c>
      <c r="AH20" s="3">
        <f t="shared" si="13"/>
        <v>5.591073582629676</v>
      </c>
    </row>
    <row r="21" spans="1:34" ht="12.75">
      <c r="A21">
        <v>1995</v>
      </c>
      <c r="B21">
        <v>6</v>
      </c>
      <c r="C21">
        <v>6</v>
      </c>
      <c r="D21">
        <v>17</v>
      </c>
      <c r="E21" s="2">
        <f t="shared" si="0"/>
        <v>34856.708333333336</v>
      </c>
      <c r="F21">
        <v>5.099999999999994</v>
      </c>
      <c r="G21">
        <f t="shared" si="2"/>
        <v>69.60000000000001</v>
      </c>
      <c r="I21">
        <f t="shared" si="1"/>
        <v>86.70000000029677</v>
      </c>
      <c r="L21" s="2"/>
      <c r="M21">
        <v>95</v>
      </c>
      <c r="N21">
        <v>6</v>
      </c>
      <c r="O21">
        <v>6</v>
      </c>
      <c r="P21">
        <v>17</v>
      </c>
      <c r="Q21" t="s">
        <v>121</v>
      </c>
      <c r="R21">
        <v>85.6</v>
      </c>
      <c r="S21">
        <f t="shared" si="3"/>
        <v>5.099999999999994</v>
      </c>
      <c r="U21">
        <v>16</v>
      </c>
      <c r="V21">
        <v>3.6000000000000085</v>
      </c>
      <c r="W21" s="3">
        <f t="shared" si="4"/>
        <v>4.3425814234016995</v>
      </c>
      <c r="X21" s="2">
        <f t="shared" si="5"/>
        <v>92.64173703256938</v>
      </c>
      <c r="Y21">
        <v>16</v>
      </c>
      <c r="Z21">
        <f t="shared" si="14"/>
        <v>14.25</v>
      </c>
      <c r="AA21">
        <f t="shared" si="6"/>
        <v>15.2</v>
      </c>
      <c r="AB21">
        <f t="shared" si="7"/>
        <v>16</v>
      </c>
      <c r="AC21">
        <f ca="1" t="shared" si="8"/>
        <v>15</v>
      </c>
      <c r="AD21">
        <f ca="1" t="shared" si="9"/>
        <v>16</v>
      </c>
      <c r="AE21" s="3">
        <f ca="1" t="shared" si="10"/>
        <v>88.29915560916768</v>
      </c>
      <c r="AF21" s="3">
        <f ca="1" t="shared" si="11"/>
        <v>92.64173703256938</v>
      </c>
      <c r="AG21" s="3">
        <f t="shared" si="12"/>
        <v>89.16767189384802</v>
      </c>
      <c r="AH21" s="3">
        <f t="shared" si="13"/>
        <v>5.48250904704463</v>
      </c>
    </row>
    <row r="22" spans="1:34" ht="12.75">
      <c r="A22">
        <v>1995</v>
      </c>
      <c r="B22">
        <v>6</v>
      </c>
      <c r="C22">
        <v>6</v>
      </c>
      <c r="D22">
        <v>18</v>
      </c>
      <c r="E22" s="2">
        <f t="shared" si="0"/>
        <v>34856.75</v>
      </c>
      <c r="F22">
        <v>3.6000000000000085</v>
      </c>
      <c r="G22">
        <f t="shared" si="2"/>
        <v>74.7</v>
      </c>
      <c r="I22">
        <f t="shared" si="1"/>
        <v>64.80000000000015</v>
      </c>
      <c r="L22" s="2"/>
      <c r="M22">
        <v>95</v>
      </c>
      <c r="N22">
        <v>6</v>
      </c>
      <c r="O22">
        <v>6</v>
      </c>
      <c r="P22">
        <v>18</v>
      </c>
      <c r="Q22" t="s">
        <v>121</v>
      </c>
      <c r="R22">
        <v>89.2</v>
      </c>
      <c r="S22">
        <f t="shared" si="3"/>
        <v>3.6000000000000085</v>
      </c>
      <c r="U22">
        <v>17</v>
      </c>
      <c r="V22">
        <v>0.20000000000000284</v>
      </c>
      <c r="W22" s="3">
        <f t="shared" si="4"/>
        <v>0.2412545235223195</v>
      </c>
      <c r="X22" s="2">
        <f t="shared" si="5"/>
        <v>92.8829915560917</v>
      </c>
      <c r="Y22">
        <v>17</v>
      </c>
      <c r="Z22">
        <f t="shared" si="14"/>
        <v>15.2</v>
      </c>
      <c r="AA22">
        <f t="shared" si="6"/>
        <v>16.15</v>
      </c>
      <c r="AB22">
        <f t="shared" si="7"/>
        <v>17</v>
      </c>
      <c r="AC22">
        <f ca="1" t="shared" si="8"/>
        <v>16</v>
      </c>
      <c r="AD22">
        <f ca="1" t="shared" si="9"/>
        <v>17</v>
      </c>
      <c r="AE22" s="3">
        <f ca="1" t="shared" si="10"/>
        <v>92.64173703256938</v>
      </c>
      <c r="AF22" s="3">
        <f ca="1" t="shared" si="11"/>
        <v>92.8829915560917</v>
      </c>
      <c r="AG22" s="3">
        <f t="shared" si="12"/>
        <v>92.67792521109773</v>
      </c>
      <c r="AH22" s="3">
        <f t="shared" si="13"/>
        <v>3.510253317249706</v>
      </c>
    </row>
    <row r="23" spans="1:34" ht="12.75">
      <c r="A23">
        <v>1995</v>
      </c>
      <c r="B23">
        <v>6</v>
      </c>
      <c r="C23">
        <v>6</v>
      </c>
      <c r="D23">
        <v>19</v>
      </c>
      <c r="E23" s="2">
        <f t="shared" si="0"/>
        <v>34856.791666666664</v>
      </c>
      <c r="F23">
        <v>0.20000000000000284</v>
      </c>
      <c r="G23">
        <f t="shared" si="2"/>
        <v>78.30000000000001</v>
      </c>
      <c r="I23">
        <f t="shared" si="1"/>
        <v>3.7999999999884126</v>
      </c>
      <c r="L23" s="2"/>
      <c r="M23">
        <v>95</v>
      </c>
      <c r="N23">
        <v>6</v>
      </c>
      <c r="O23">
        <v>6</v>
      </c>
      <c r="P23">
        <v>19</v>
      </c>
      <c r="Q23" t="s">
        <v>121</v>
      </c>
      <c r="R23">
        <v>89.4</v>
      </c>
      <c r="S23">
        <f t="shared" si="3"/>
        <v>0.20000000000000284</v>
      </c>
      <c r="U23">
        <v>18</v>
      </c>
      <c r="V23">
        <v>2.5</v>
      </c>
      <c r="W23" s="3">
        <f t="shared" si="4"/>
        <v>3.015681544028951</v>
      </c>
      <c r="X23" s="2">
        <f t="shared" si="5"/>
        <v>95.89867310012065</v>
      </c>
      <c r="Y23">
        <v>18</v>
      </c>
      <c r="Z23">
        <f t="shared" si="14"/>
        <v>16.15</v>
      </c>
      <c r="AA23">
        <f t="shared" si="6"/>
        <v>17.1</v>
      </c>
      <c r="AB23">
        <f t="shared" si="7"/>
        <v>18</v>
      </c>
      <c r="AC23">
        <f ca="1" t="shared" si="8"/>
        <v>17</v>
      </c>
      <c r="AD23">
        <f ca="1" t="shared" si="9"/>
        <v>18</v>
      </c>
      <c r="AE23" s="3">
        <f ca="1" t="shared" si="10"/>
        <v>92.8829915560917</v>
      </c>
      <c r="AF23" s="3">
        <f ca="1" t="shared" si="11"/>
        <v>95.89867310012065</v>
      </c>
      <c r="AG23" s="3">
        <f t="shared" si="12"/>
        <v>93.1845597104946</v>
      </c>
      <c r="AH23" s="3">
        <f t="shared" si="13"/>
        <v>0.506634499396867</v>
      </c>
    </row>
    <row r="24" spans="1:34" ht="12.75">
      <c r="A24">
        <v>1995</v>
      </c>
      <c r="B24">
        <v>6</v>
      </c>
      <c r="C24">
        <v>6</v>
      </c>
      <c r="D24">
        <v>20</v>
      </c>
      <c r="E24" s="2">
        <f t="shared" si="0"/>
        <v>34856.833333333336</v>
      </c>
      <c r="F24">
        <v>2.5</v>
      </c>
      <c r="G24">
        <f t="shared" si="2"/>
        <v>78.50000000000001</v>
      </c>
      <c r="I24">
        <f t="shared" si="1"/>
        <v>50.00000000014552</v>
      </c>
      <c r="L24" s="2"/>
      <c r="M24">
        <v>95</v>
      </c>
      <c r="N24">
        <v>6</v>
      </c>
      <c r="O24">
        <v>6</v>
      </c>
      <c r="P24">
        <v>20</v>
      </c>
      <c r="Q24" t="s">
        <v>121</v>
      </c>
      <c r="R24">
        <v>91.9</v>
      </c>
      <c r="S24">
        <f t="shared" si="3"/>
        <v>2.5</v>
      </c>
      <c r="U24">
        <v>19</v>
      </c>
      <c r="V24">
        <v>3.3999999999999915</v>
      </c>
      <c r="W24" s="3">
        <f t="shared" si="4"/>
        <v>4.101326899879363</v>
      </c>
      <c r="X24" s="2">
        <f t="shared" si="5"/>
        <v>100.00000000000001</v>
      </c>
      <c r="Y24">
        <v>19</v>
      </c>
      <c r="Z24">
        <f t="shared" si="14"/>
        <v>17.1</v>
      </c>
      <c r="AA24">
        <f t="shared" si="6"/>
        <v>18.05</v>
      </c>
      <c r="AB24">
        <f t="shared" si="7"/>
        <v>19</v>
      </c>
      <c r="AC24">
        <f ca="1" t="shared" si="8"/>
        <v>18</v>
      </c>
      <c r="AD24">
        <f ca="1" t="shared" si="9"/>
        <v>19</v>
      </c>
      <c r="AE24" s="3">
        <f ca="1" t="shared" si="10"/>
        <v>95.89867310012065</v>
      </c>
      <c r="AF24" s="3">
        <f ca="1" t="shared" si="11"/>
        <v>100.00000000000001</v>
      </c>
      <c r="AG24" s="3">
        <f t="shared" si="12"/>
        <v>96.10373944511461</v>
      </c>
      <c r="AH24" s="3">
        <f t="shared" si="13"/>
        <v>2.919179734620016</v>
      </c>
    </row>
    <row r="25" spans="1:34" ht="12.75">
      <c r="A25">
        <v>1995</v>
      </c>
      <c r="B25">
        <v>6</v>
      </c>
      <c r="C25">
        <v>6</v>
      </c>
      <c r="D25">
        <v>21</v>
      </c>
      <c r="E25" s="2">
        <f t="shared" si="0"/>
        <v>34856.875</v>
      </c>
      <c r="F25">
        <v>3.3999999999999915</v>
      </c>
      <c r="G25">
        <f t="shared" si="2"/>
        <v>81.00000000000001</v>
      </c>
      <c r="I25">
        <f t="shared" si="1"/>
        <v>71.39999999999982</v>
      </c>
      <c r="L25" s="2"/>
      <c r="M25">
        <v>95</v>
      </c>
      <c r="N25">
        <v>6</v>
      </c>
      <c r="O25">
        <v>6</v>
      </c>
      <c r="P25">
        <v>21</v>
      </c>
      <c r="Q25" t="s">
        <v>121</v>
      </c>
      <c r="R25">
        <v>95.3</v>
      </c>
      <c r="S25">
        <f t="shared" si="3"/>
        <v>3.3999999999999915</v>
      </c>
      <c r="W25" s="3"/>
      <c r="X25" s="2"/>
      <c r="Y25">
        <v>20</v>
      </c>
      <c r="Z25">
        <f t="shared" si="14"/>
        <v>18.05</v>
      </c>
      <c r="AA25">
        <f t="shared" si="6"/>
        <v>19</v>
      </c>
      <c r="AB25">
        <f t="shared" si="7"/>
        <v>20</v>
      </c>
      <c r="AC25">
        <f ca="1" t="shared" si="8"/>
        <v>19</v>
      </c>
      <c r="AD25">
        <f ca="1" t="shared" si="9"/>
        <v>0</v>
      </c>
      <c r="AE25" s="3">
        <f ca="1" t="shared" si="10"/>
        <v>100.00000000000001</v>
      </c>
      <c r="AF25" s="3">
        <f ca="1" t="shared" si="11"/>
        <v>0</v>
      </c>
      <c r="AG25" s="3">
        <f t="shared" si="12"/>
        <v>100.00000000000001</v>
      </c>
      <c r="AH25" s="3">
        <f t="shared" si="13"/>
        <v>3.8962605548854015</v>
      </c>
    </row>
    <row r="26" spans="1:24" ht="12.75">
      <c r="A26">
        <v>1995</v>
      </c>
      <c r="B26">
        <v>6</v>
      </c>
      <c r="C26">
        <v>6</v>
      </c>
      <c r="D26">
        <v>22</v>
      </c>
      <c r="E26" s="2">
        <f t="shared" si="0"/>
        <v>34856.916666666664</v>
      </c>
      <c r="F26">
        <v>0.7000000000000028</v>
      </c>
      <c r="G26">
        <f t="shared" si="2"/>
        <v>84.4</v>
      </c>
      <c r="I26">
        <f t="shared" si="1"/>
        <v>15.399999999959316</v>
      </c>
      <c r="L26" s="2"/>
      <c r="M26">
        <v>95</v>
      </c>
      <c r="N26">
        <v>6</v>
      </c>
      <c r="O26">
        <v>6</v>
      </c>
      <c r="P26">
        <v>22</v>
      </c>
      <c r="Q26" t="s">
        <v>121</v>
      </c>
      <c r="R26">
        <v>96</v>
      </c>
      <c r="S26">
        <f t="shared" si="3"/>
        <v>0.7000000000000028</v>
      </c>
      <c r="W26" s="3"/>
      <c r="X26" s="2"/>
    </row>
    <row r="27" spans="1:24" ht="12.75">
      <c r="A27">
        <v>1995</v>
      </c>
      <c r="B27">
        <v>6</v>
      </c>
      <c r="C27">
        <v>6</v>
      </c>
      <c r="D27">
        <v>23</v>
      </c>
      <c r="E27" s="2">
        <f t="shared" si="0"/>
        <v>34856.958333333336</v>
      </c>
      <c r="F27">
        <v>0</v>
      </c>
      <c r="G27">
        <f t="shared" si="2"/>
        <v>85.10000000000001</v>
      </c>
      <c r="I27">
        <f t="shared" si="1"/>
        <v>0</v>
      </c>
      <c r="L27" s="2"/>
      <c r="M27">
        <v>95</v>
      </c>
      <c r="N27">
        <v>6</v>
      </c>
      <c r="O27">
        <v>6</v>
      </c>
      <c r="P27">
        <v>23</v>
      </c>
      <c r="Q27" t="s">
        <v>121</v>
      </c>
      <c r="R27">
        <v>96</v>
      </c>
      <c r="S27">
        <f t="shared" si="3"/>
        <v>0</v>
      </c>
      <c r="W27" s="3"/>
      <c r="X27" s="2"/>
    </row>
    <row r="28" spans="1:19" ht="12.75">
      <c r="A28">
        <v>1995</v>
      </c>
      <c r="B28">
        <v>6</v>
      </c>
      <c r="C28">
        <v>7</v>
      </c>
      <c r="D28">
        <v>0</v>
      </c>
      <c r="E28" s="2">
        <f t="shared" si="0"/>
        <v>34857</v>
      </c>
      <c r="F28">
        <v>0</v>
      </c>
      <c r="G28">
        <f t="shared" si="2"/>
        <v>85.10000000000001</v>
      </c>
      <c r="I28">
        <f t="shared" si="1"/>
        <v>0</v>
      </c>
      <c r="L28" s="2"/>
      <c r="M28">
        <v>95</v>
      </c>
      <c r="N28">
        <v>6</v>
      </c>
      <c r="O28">
        <v>7</v>
      </c>
      <c r="P28">
        <v>0</v>
      </c>
      <c r="Q28" t="s">
        <v>121</v>
      </c>
      <c r="R28">
        <v>96</v>
      </c>
      <c r="S28">
        <f t="shared" si="3"/>
        <v>0</v>
      </c>
    </row>
    <row r="29" spans="1:19" ht="12.75">
      <c r="A29">
        <v>1995</v>
      </c>
      <c r="B29">
        <v>6</v>
      </c>
      <c r="C29">
        <v>7</v>
      </c>
      <c r="D29">
        <v>1</v>
      </c>
      <c r="E29" s="2">
        <f aca="true" t="shared" si="15" ref="E29:E52">DATE(A28,B28,C28)+D28/24</f>
        <v>34857</v>
      </c>
      <c r="F29">
        <v>0</v>
      </c>
      <c r="G29">
        <f t="shared" si="2"/>
        <v>85.10000000000001</v>
      </c>
      <c r="I29">
        <f t="shared" si="1"/>
        <v>0</v>
      </c>
      <c r="L29" s="2"/>
      <c r="M29">
        <v>95</v>
      </c>
      <c r="N29">
        <v>6</v>
      </c>
      <c r="O29">
        <v>7</v>
      </c>
      <c r="P29">
        <v>1</v>
      </c>
      <c r="Q29" t="s">
        <v>121</v>
      </c>
      <c r="R29">
        <v>96</v>
      </c>
      <c r="S29">
        <f t="shared" si="3"/>
        <v>0</v>
      </c>
    </row>
    <row r="30" spans="1:19" ht="12.75">
      <c r="A30">
        <v>1995</v>
      </c>
      <c r="B30">
        <v>6</v>
      </c>
      <c r="C30">
        <v>7</v>
      </c>
      <c r="D30">
        <v>2</v>
      </c>
      <c r="E30" s="2">
        <f t="shared" si="15"/>
        <v>34857.041666666664</v>
      </c>
      <c r="F30">
        <v>0</v>
      </c>
      <c r="G30">
        <f t="shared" si="2"/>
        <v>85.10000000000001</v>
      </c>
      <c r="I30">
        <f t="shared" si="1"/>
        <v>0</v>
      </c>
      <c r="L30" s="2"/>
      <c r="M30">
        <v>95</v>
      </c>
      <c r="N30">
        <v>6</v>
      </c>
      <c r="O30">
        <v>7</v>
      </c>
      <c r="P30">
        <v>2</v>
      </c>
      <c r="Q30" t="s">
        <v>121</v>
      </c>
      <c r="R30">
        <v>96</v>
      </c>
      <c r="S30">
        <f t="shared" si="3"/>
        <v>0</v>
      </c>
    </row>
    <row r="31" spans="1:19" ht="12.75">
      <c r="A31">
        <v>1995</v>
      </c>
      <c r="B31">
        <v>6</v>
      </c>
      <c r="C31">
        <v>7</v>
      </c>
      <c r="D31">
        <v>3</v>
      </c>
      <c r="E31" s="2">
        <f t="shared" si="15"/>
        <v>34857.083333333336</v>
      </c>
      <c r="F31">
        <v>0</v>
      </c>
      <c r="G31">
        <f t="shared" si="2"/>
        <v>85.10000000000001</v>
      </c>
      <c r="I31">
        <f t="shared" si="1"/>
        <v>0</v>
      </c>
      <c r="L31" s="2"/>
      <c r="M31">
        <v>95</v>
      </c>
      <c r="N31">
        <v>6</v>
      </c>
      <c r="O31">
        <v>7</v>
      </c>
      <c r="P31">
        <v>3</v>
      </c>
      <c r="Q31" t="s">
        <v>121</v>
      </c>
      <c r="R31">
        <v>96</v>
      </c>
      <c r="S31">
        <f t="shared" si="3"/>
        <v>0</v>
      </c>
    </row>
    <row r="32" spans="1:19" ht="12.75">
      <c r="A32">
        <v>1995</v>
      </c>
      <c r="B32">
        <v>6</v>
      </c>
      <c r="C32">
        <v>7</v>
      </c>
      <c r="D32">
        <v>4</v>
      </c>
      <c r="E32" s="2">
        <f t="shared" si="15"/>
        <v>34857.125</v>
      </c>
      <c r="F32">
        <v>0</v>
      </c>
      <c r="G32">
        <f t="shared" si="2"/>
        <v>85.10000000000001</v>
      </c>
      <c r="I32">
        <f t="shared" si="1"/>
        <v>0</v>
      </c>
      <c r="L32" s="2"/>
      <c r="M32">
        <v>95</v>
      </c>
      <c r="N32">
        <v>6</v>
      </c>
      <c r="O32">
        <v>7</v>
      </c>
      <c r="P32">
        <v>4</v>
      </c>
      <c r="Q32" t="s">
        <v>121</v>
      </c>
      <c r="R32">
        <v>96</v>
      </c>
      <c r="S32">
        <f t="shared" si="3"/>
        <v>0</v>
      </c>
    </row>
    <row r="33" spans="1:19" ht="12.75">
      <c r="A33">
        <v>1995</v>
      </c>
      <c r="B33">
        <v>6</v>
      </c>
      <c r="C33">
        <v>7</v>
      </c>
      <c r="D33">
        <v>5</v>
      </c>
      <c r="E33" s="2">
        <f t="shared" si="15"/>
        <v>34857.166666666664</v>
      </c>
      <c r="F33">
        <v>0</v>
      </c>
      <c r="G33">
        <f t="shared" si="2"/>
        <v>85.10000000000001</v>
      </c>
      <c r="I33">
        <f t="shared" si="1"/>
        <v>0</v>
      </c>
      <c r="L33" s="2"/>
      <c r="M33">
        <v>95</v>
      </c>
      <c r="N33">
        <v>6</v>
      </c>
      <c r="O33">
        <v>7</v>
      </c>
      <c r="P33">
        <v>5</v>
      </c>
      <c r="Q33" t="s">
        <v>121</v>
      </c>
      <c r="R33">
        <v>96</v>
      </c>
      <c r="S33">
        <f t="shared" si="3"/>
        <v>0</v>
      </c>
    </row>
    <row r="34" spans="1:19" ht="12.75">
      <c r="A34">
        <v>1995</v>
      </c>
      <c r="B34">
        <v>6</v>
      </c>
      <c r="C34">
        <v>7</v>
      </c>
      <c r="D34">
        <v>6</v>
      </c>
      <c r="E34" s="2">
        <f t="shared" si="15"/>
        <v>34857.208333333336</v>
      </c>
      <c r="F34">
        <v>0</v>
      </c>
      <c r="G34">
        <f t="shared" si="2"/>
        <v>85.10000000000001</v>
      </c>
      <c r="I34">
        <f t="shared" si="1"/>
        <v>0</v>
      </c>
      <c r="L34" s="2"/>
      <c r="M34">
        <v>95</v>
      </c>
      <c r="N34">
        <v>6</v>
      </c>
      <c r="O34">
        <v>7</v>
      </c>
      <c r="P34">
        <v>6</v>
      </c>
      <c r="Q34" t="s">
        <v>121</v>
      </c>
      <c r="R34">
        <v>96</v>
      </c>
      <c r="S34">
        <f t="shared" si="3"/>
        <v>0</v>
      </c>
    </row>
    <row r="35" spans="1:19" ht="12.75">
      <c r="A35">
        <v>1995</v>
      </c>
      <c r="B35">
        <v>6</v>
      </c>
      <c r="C35">
        <v>7</v>
      </c>
      <c r="D35">
        <v>7</v>
      </c>
      <c r="E35" s="2">
        <f t="shared" si="15"/>
        <v>34857.25</v>
      </c>
      <c r="F35">
        <v>0</v>
      </c>
      <c r="G35">
        <f t="shared" si="2"/>
        <v>85.10000000000001</v>
      </c>
      <c r="I35">
        <f t="shared" si="1"/>
        <v>0</v>
      </c>
      <c r="L35" s="2"/>
      <c r="M35">
        <v>95</v>
      </c>
      <c r="N35">
        <v>6</v>
      </c>
      <c r="O35">
        <v>7</v>
      </c>
      <c r="P35">
        <v>7</v>
      </c>
      <c r="Q35" t="s">
        <v>121</v>
      </c>
      <c r="R35">
        <v>96</v>
      </c>
      <c r="S35">
        <f t="shared" si="3"/>
        <v>0</v>
      </c>
    </row>
    <row r="36" spans="1:19" ht="12.75">
      <c r="A36">
        <v>1995</v>
      </c>
      <c r="B36">
        <v>6</v>
      </c>
      <c r="C36">
        <v>7</v>
      </c>
      <c r="D36">
        <v>8</v>
      </c>
      <c r="E36" s="2">
        <f t="shared" si="15"/>
        <v>34857.291666666664</v>
      </c>
      <c r="F36">
        <v>0</v>
      </c>
      <c r="G36">
        <f t="shared" si="2"/>
        <v>85.10000000000001</v>
      </c>
      <c r="I36">
        <f aca="true" t="shared" si="16" ref="I36:I52">F36*24*(E36-$E$4)</f>
        <v>0</v>
      </c>
      <c r="L36" s="2"/>
      <c r="M36">
        <v>95</v>
      </c>
      <c r="N36">
        <v>6</v>
      </c>
      <c r="O36">
        <v>7</v>
      </c>
      <c r="P36">
        <v>8</v>
      </c>
      <c r="Q36" t="s">
        <v>121</v>
      </c>
      <c r="R36">
        <v>96</v>
      </c>
      <c r="S36">
        <f t="shared" si="3"/>
        <v>0</v>
      </c>
    </row>
    <row r="37" spans="1:19" ht="12.75">
      <c r="A37">
        <v>1995</v>
      </c>
      <c r="B37">
        <v>6</v>
      </c>
      <c r="C37">
        <v>7</v>
      </c>
      <c r="D37">
        <v>9</v>
      </c>
      <c r="E37" s="2">
        <f t="shared" si="15"/>
        <v>34857.333333333336</v>
      </c>
      <c r="F37">
        <v>0</v>
      </c>
      <c r="G37">
        <f t="shared" si="2"/>
        <v>85.10000000000001</v>
      </c>
      <c r="I37">
        <f t="shared" si="16"/>
        <v>0</v>
      </c>
      <c r="L37" s="2"/>
      <c r="M37">
        <v>95</v>
      </c>
      <c r="N37">
        <v>6</v>
      </c>
      <c r="O37">
        <v>7</v>
      </c>
      <c r="P37">
        <v>9</v>
      </c>
      <c r="Q37" t="s">
        <v>121</v>
      </c>
      <c r="R37">
        <v>96</v>
      </c>
      <c r="S37">
        <f t="shared" si="3"/>
        <v>0</v>
      </c>
    </row>
    <row r="38" spans="1:19" ht="12.75">
      <c r="A38">
        <v>1995</v>
      </c>
      <c r="B38">
        <v>6</v>
      </c>
      <c r="C38">
        <v>7</v>
      </c>
      <c r="D38">
        <v>10</v>
      </c>
      <c r="E38" s="2">
        <f t="shared" si="15"/>
        <v>34857.375</v>
      </c>
      <c r="F38">
        <v>0</v>
      </c>
      <c r="G38">
        <f t="shared" si="2"/>
        <v>85.10000000000001</v>
      </c>
      <c r="I38">
        <f t="shared" si="16"/>
        <v>0</v>
      </c>
      <c r="K38">
        <f aca="true" t="shared" si="17" ref="K38:K52">G38-$G$38</f>
        <v>0</v>
      </c>
      <c r="L38" s="2"/>
      <c r="M38">
        <v>95</v>
      </c>
      <c r="N38">
        <v>6</v>
      </c>
      <c r="O38">
        <v>7</v>
      </c>
      <c r="P38">
        <v>10</v>
      </c>
      <c r="Q38" t="s">
        <v>121</v>
      </c>
      <c r="R38">
        <v>96</v>
      </c>
      <c r="S38">
        <f t="shared" si="3"/>
        <v>0</v>
      </c>
    </row>
    <row r="39" spans="1:19" ht="12.75">
      <c r="A39">
        <v>1995</v>
      </c>
      <c r="B39">
        <v>6</v>
      </c>
      <c r="C39">
        <v>7</v>
      </c>
      <c r="D39">
        <v>11</v>
      </c>
      <c r="E39" s="2">
        <f t="shared" si="15"/>
        <v>34857.416666666664</v>
      </c>
      <c r="F39">
        <v>0</v>
      </c>
      <c r="G39">
        <f t="shared" si="2"/>
        <v>85.10000000000001</v>
      </c>
      <c r="I39">
        <f t="shared" si="16"/>
        <v>0</v>
      </c>
      <c r="K39">
        <f t="shared" si="17"/>
        <v>0</v>
      </c>
      <c r="L39" s="2"/>
      <c r="M39">
        <v>95</v>
      </c>
      <c r="N39">
        <v>6</v>
      </c>
      <c r="O39">
        <v>7</v>
      </c>
      <c r="P39">
        <v>11</v>
      </c>
      <c r="Q39" t="s">
        <v>121</v>
      </c>
      <c r="R39">
        <v>96</v>
      </c>
      <c r="S39">
        <f t="shared" si="3"/>
        <v>0</v>
      </c>
    </row>
    <row r="40" spans="1:19" ht="12.75">
      <c r="A40">
        <v>1995</v>
      </c>
      <c r="B40">
        <v>6</v>
      </c>
      <c r="C40">
        <v>7</v>
      </c>
      <c r="D40">
        <v>12</v>
      </c>
      <c r="E40" s="2">
        <f t="shared" si="15"/>
        <v>34857.458333333336</v>
      </c>
      <c r="F40">
        <v>0.29999999999999716</v>
      </c>
      <c r="G40">
        <f t="shared" si="2"/>
        <v>85.10000000000001</v>
      </c>
      <c r="I40">
        <f t="shared" si="16"/>
        <v>10.500000000017362</v>
      </c>
      <c r="K40">
        <f t="shared" si="17"/>
        <v>0</v>
      </c>
      <c r="L40" s="2"/>
      <c r="M40">
        <v>95</v>
      </c>
      <c r="N40">
        <v>6</v>
      </c>
      <c r="O40">
        <v>7</v>
      </c>
      <c r="P40">
        <v>12</v>
      </c>
      <c r="Q40" t="s">
        <v>121</v>
      </c>
      <c r="R40">
        <v>96.3</v>
      </c>
      <c r="S40">
        <f t="shared" si="3"/>
        <v>0.29999999999999716</v>
      </c>
    </row>
    <row r="41" spans="1:19" ht="12.75">
      <c r="A41">
        <v>1995</v>
      </c>
      <c r="B41">
        <v>6</v>
      </c>
      <c r="C41">
        <v>7</v>
      </c>
      <c r="D41">
        <v>13</v>
      </c>
      <c r="E41" s="2">
        <f t="shared" si="15"/>
        <v>34857.5</v>
      </c>
      <c r="F41">
        <v>0</v>
      </c>
      <c r="G41">
        <f t="shared" si="2"/>
        <v>85.4</v>
      </c>
      <c r="I41">
        <f t="shared" si="16"/>
        <v>0</v>
      </c>
      <c r="K41">
        <f t="shared" si="17"/>
        <v>0.29999999999999716</v>
      </c>
      <c r="L41" s="2"/>
      <c r="M41">
        <v>95</v>
      </c>
      <c r="N41">
        <v>6</v>
      </c>
      <c r="O41">
        <v>7</v>
      </c>
      <c r="P41">
        <v>13</v>
      </c>
      <c r="Q41" t="s">
        <v>121</v>
      </c>
      <c r="R41">
        <v>96.3</v>
      </c>
      <c r="S41">
        <f t="shared" si="3"/>
        <v>0</v>
      </c>
    </row>
    <row r="42" spans="1:19" ht="12.75">
      <c r="A42">
        <v>1995</v>
      </c>
      <c r="B42">
        <v>6</v>
      </c>
      <c r="C42">
        <v>7</v>
      </c>
      <c r="D42">
        <v>14</v>
      </c>
      <c r="E42" s="2">
        <f t="shared" si="15"/>
        <v>34857.541666666664</v>
      </c>
      <c r="F42">
        <v>0</v>
      </c>
      <c r="G42">
        <f t="shared" si="2"/>
        <v>85.4</v>
      </c>
      <c r="I42">
        <f t="shared" si="16"/>
        <v>0</v>
      </c>
      <c r="K42">
        <f t="shared" si="17"/>
        <v>0.29999999999999716</v>
      </c>
      <c r="L42" s="2"/>
      <c r="M42">
        <v>95</v>
      </c>
      <c r="N42">
        <v>6</v>
      </c>
      <c r="O42">
        <v>7</v>
      </c>
      <c r="P42">
        <v>14</v>
      </c>
      <c r="Q42" t="s">
        <v>121</v>
      </c>
      <c r="R42">
        <v>96.3</v>
      </c>
      <c r="S42">
        <f t="shared" si="3"/>
        <v>0</v>
      </c>
    </row>
    <row r="43" spans="1:19" ht="12.75">
      <c r="A43">
        <v>1995</v>
      </c>
      <c r="B43">
        <v>6</v>
      </c>
      <c r="C43">
        <v>7</v>
      </c>
      <c r="D43">
        <v>15</v>
      </c>
      <c r="E43" s="2">
        <f t="shared" si="15"/>
        <v>34857.583333333336</v>
      </c>
      <c r="F43">
        <v>0</v>
      </c>
      <c r="G43">
        <f t="shared" si="2"/>
        <v>85.4</v>
      </c>
      <c r="I43">
        <f t="shared" si="16"/>
        <v>0</v>
      </c>
      <c r="K43">
        <f t="shared" si="17"/>
        <v>0.29999999999999716</v>
      </c>
      <c r="L43" s="2"/>
      <c r="M43">
        <v>95</v>
      </c>
      <c r="N43">
        <v>6</v>
      </c>
      <c r="O43">
        <v>7</v>
      </c>
      <c r="P43">
        <v>15</v>
      </c>
      <c r="Q43" t="s">
        <v>121</v>
      </c>
      <c r="R43">
        <v>96.3</v>
      </c>
      <c r="S43">
        <f t="shared" si="3"/>
        <v>0</v>
      </c>
    </row>
    <row r="44" spans="1:19" ht="12.75">
      <c r="A44">
        <v>1995</v>
      </c>
      <c r="B44">
        <v>6</v>
      </c>
      <c r="C44">
        <v>7</v>
      </c>
      <c r="D44">
        <v>16</v>
      </c>
      <c r="E44" s="2">
        <f t="shared" si="15"/>
        <v>34857.625</v>
      </c>
      <c r="F44">
        <v>0</v>
      </c>
      <c r="G44">
        <f t="shared" si="2"/>
        <v>85.4</v>
      </c>
      <c r="I44">
        <f t="shared" si="16"/>
        <v>0</v>
      </c>
      <c r="K44">
        <f t="shared" si="17"/>
        <v>0.29999999999999716</v>
      </c>
      <c r="L44" s="2"/>
      <c r="M44">
        <v>95</v>
      </c>
      <c r="N44">
        <v>6</v>
      </c>
      <c r="O44">
        <v>7</v>
      </c>
      <c r="P44">
        <v>16</v>
      </c>
      <c r="Q44" t="s">
        <v>121</v>
      </c>
      <c r="R44">
        <v>96.3</v>
      </c>
      <c r="S44">
        <f t="shared" si="3"/>
        <v>0</v>
      </c>
    </row>
    <row r="45" spans="1:19" ht="12.75">
      <c r="A45">
        <v>1995</v>
      </c>
      <c r="B45">
        <v>6</v>
      </c>
      <c r="C45">
        <v>7</v>
      </c>
      <c r="D45">
        <v>17</v>
      </c>
      <c r="E45" s="2">
        <f t="shared" si="15"/>
        <v>34857.666666666664</v>
      </c>
      <c r="F45">
        <v>0</v>
      </c>
      <c r="G45">
        <f t="shared" si="2"/>
        <v>85.4</v>
      </c>
      <c r="I45">
        <f t="shared" si="16"/>
        <v>0</v>
      </c>
      <c r="K45">
        <f t="shared" si="17"/>
        <v>0.29999999999999716</v>
      </c>
      <c r="L45" s="2"/>
      <c r="M45">
        <v>95</v>
      </c>
      <c r="N45">
        <v>6</v>
      </c>
      <c r="O45">
        <v>7</v>
      </c>
      <c r="P45">
        <v>17</v>
      </c>
      <c r="Q45" t="s">
        <v>121</v>
      </c>
      <c r="R45">
        <v>96.3</v>
      </c>
      <c r="S45">
        <f t="shared" si="3"/>
        <v>0</v>
      </c>
    </row>
    <row r="46" spans="1:19" ht="12.75">
      <c r="A46">
        <v>1995</v>
      </c>
      <c r="B46">
        <v>6</v>
      </c>
      <c r="C46">
        <v>7</v>
      </c>
      <c r="D46">
        <v>18</v>
      </c>
      <c r="E46" s="2">
        <f t="shared" si="15"/>
        <v>34857.708333333336</v>
      </c>
      <c r="F46">
        <v>0</v>
      </c>
      <c r="G46">
        <f t="shared" si="2"/>
        <v>85.4</v>
      </c>
      <c r="I46">
        <f t="shared" si="16"/>
        <v>0</v>
      </c>
      <c r="K46">
        <f t="shared" si="17"/>
        <v>0.29999999999999716</v>
      </c>
      <c r="L46" s="2"/>
      <c r="M46">
        <v>95</v>
      </c>
      <c r="N46">
        <v>6</v>
      </c>
      <c r="O46">
        <v>7</v>
      </c>
      <c r="P46">
        <v>18</v>
      </c>
      <c r="Q46" t="s">
        <v>121</v>
      </c>
      <c r="R46">
        <v>96.3</v>
      </c>
      <c r="S46">
        <f t="shared" si="3"/>
        <v>0</v>
      </c>
    </row>
    <row r="47" spans="1:19" ht="12.75">
      <c r="A47">
        <v>1995</v>
      </c>
      <c r="B47">
        <v>6</v>
      </c>
      <c r="C47">
        <v>7</v>
      </c>
      <c r="D47">
        <v>19</v>
      </c>
      <c r="E47" s="2">
        <f t="shared" si="15"/>
        <v>34857.75</v>
      </c>
      <c r="F47">
        <v>0</v>
      </c>
      <c r="G47">
        <f t="shared" si="2"/>
        <v>85.4</v>
      </c>
      <c r="I47">
        <f t="shared" si="16"/>
        <v>0</v>
      </c>
      <c r="K47">
        <f t="shared" si="17"/>
        <v>0.29999999999999716</v>
      </c>
      <c r="L47" s="2"/>
      <c r="M47">
        <v>95</v>
      </c>
      <c r="N47">
        <v>6</v>
      </c>
      <c r="O47">
        <v>7</v>
      </c>
      <c r="P47">
        <v>19</v>
      </c>
      <c r="Q47" t="s">
        <v>121</v>
      </c>
      <c r="R47">
        <v>96.3</v>
      </c>
      <c r="S47">
        <f t="shared" si="3"/>
        <v>0</v>
      </c>
    </row>
    <row r="48" spans="1:19" ht="12.75">
      <c r="A48">
        <v>1995</v>
      </c>
      <c r="B48">
        <v>6</v>
      </c>
      <c r="C48">
        <v>7</v>
      </c>
      <c r="D48">
        <v>20</v>
      </c>
      <c r="E48" s="2">
        <f t="shared" si="15"/>
        <v>34857.791666666664</v>
      </c>
      <c r="F48">
        <v>0</v>
      </c>
      <c r="G48">
        <f t="shared" si="2"/>
        <v>85.4</v>
      </c>
      <c r="I48">
        <f t="shared" si="16"/>
        <v>0</v>
      </c>
      <c r="K48">
        <f t="shared" si="17"/>
        <v>0.29999999999999716</v>
      </c>
      <c r="M48">
        <v>95</v>
      </c>
      <c r="N48">
        <v>6</v>
      </c>
      <c r="O48">
        <v>7</v>
      </c>
      <c r="P48">
        <v>20</v>
      </c>
      <c r="Q48" t="s">
        <v>121</v>
      </c>
      <c r="R48">
        <v>96.3</v>
      </c>
      <c r="S48">
        <f t="shared" si="3"/>
        <v>0</v>
      </c>
    </row>
    <row r="49" spans="1:19" ht="12.75">
      <c r="A49">
        <v>1995</v>
      </c>
      <c r="B49">
        <v>6</v>
      </c>
      <c r="C49">
        <v>7</v>
      </c>
      <c r="D49">
        <v>21</v>
      </c>
      <c r="E49" s="2">
        <f t="shared" si="15"/>
        <v>34857.833333333336</v>
      </c>
      <c r="F49">
        <v>0</v>
      </c>
      <c r="G49">
        <f t="shared" si="2"/>
        <v>85.4</v>
      </c>
      <c r="I49">
        <f t="shared" si="16"/>
        <v>0</v>
      </c>
      <c r="K49">
        <f t="shared" si="17"/>
        <v>0.29999999999999716</v>
      </c>
      <c r="M49">
        <v>95</v>
      </c>
      <c r="N49">
        <v>6</v>
      </c>
      <c r="O49">
        <v>7</v>
      </c>
      <c r="P49">
        <v>21</v>
      </c>
      <c r="Q49" t="s">
        <v>121</v>
      </c>
      <c r="R49">
        <v>96.3</v>
      </c>
      <c r="S49">
        <f t="shared" si="3"/>
        <v>0</v>
      </c>
    </row>
    <row r="50" spans="1:19" ht="12.75">
      <c r="A50">
        <v>1995</v>
      </c>
      <c r="B50">
        <v>6</v>
      </c>
      <c r="C50">
        <v>7</v>
      </c>
      <c r="D50">
        <v>22</v>
      </c>
      <c r="E50" s="2">
        <f t="shared" si="15"/>
        <v>34857.875</v>
      </c>
      <c r="F50">
        <v>0</v>
      </c>
      <c r="G50">
        <f t="shared" si="2"/>
        <v>85.4</v>
      </c>
      <c r="I50">
        <f t="shared" si="16"/>
        <v>0</v>
      </c>
      <c r="K50">
        <f t="shared" si="17"/>
        <v>0.29999999999999716</v>
      </c>
      <c r="M50">
        <v>95</v>
      </c>
      <c r="N50">
        <v>6</v>
      </c>
      <c r="O50">
        <v>7</v>
      </c>
      <c r="P50">
        <v>22</v>
      </c>
      <c r="Q50" t="s">
        <v>121</v>
      </c>
      <c r="R50">
        <v>96.3</v>
      </c>
      <c r="S50">
        <f t="shared" si="3"/>
        <v>0</v>
      </c>
    </row>
    <row r="51" spans="1:19" ht="12.75">
      <c r="A51">
        <v>1995</v>
      </c>
      <c r="B51">
        <v>6</v>
      </c>
      <c r="C51">
        <v>7</v>
      </c>
      <c r="D51">
        <v>23</v>
      </c>
      <c r="E51" s="2">
        <f t="shared" si="15"/>
        <v>34857.916666666664</v>
      </c>
      <c r="F51">
        <v>0</v>
      </c>
      <c r="G51">
        <f t="shared" si="2"/>
        <v>85.4</v>
      </c>
      <c r="I51">
        <f t="shared" si="16"/>
        <v>0</v>
      </c>
      <c r="K51">
        <f t="shared" si="17"/>
        <v>0.29999999999999716</v>
      </c>
      <c r="M51">
        <v>95</v>
      </c>
      <c r="N51">
        <v>6</v>
      </c>
      <c r="O51">
        <v>7</v>
      </c>
      <c r="P51">
        <v>23</v>
      </c>
      <c r="Q51" t="s">
        <v>121</v>
      </c>
      <c r="R51">
        <v>96.3</v>
      </c>
      <c r="S51">
        <f t="shared" si="3"/>
        <v>0</v>
      </c>
    </row>
    <row r="52" spans="1:19" ht="12.75">
      <c r="A52">
        <v>1995</v>
      </c>
      <c r="B52">
        <v>6</v>
      </c>
      <c r="C52">
        <v>8</v>
      </c>
      <c r="D52">
        <v>0</v>
      </c>
      <c r="E52" s="2">
        <f t="shared" si="15"/>
        <v>34857.958333333336</v>
      </c>
      <c r="F52">
        <v>0</v>
      </c>
      <c r="G52">
        <f t="shared" si="2"/>
        <v>85.4</v>
      </c>
      <c r="I52">
        <f t="shared" si="16"/>
        <v>0</v>
      </c>
      <c r="K52">
        <f t="shared" si="17"/>
        <v>0.29999999999999716</v>
      </c>
      <c r="M52">
        <v>95</v>
      </c>
      <c r="N52">
        <v>6</v>
      </c>
      <c r="O52">
        <v>8</v>
      </c>
      <c r="P52">
        <v>0</v>
      </c>
      <c r="Q52" t="s">
        <v>121</v>
      </c>
      <c r="R52">
        <v>96.3</v>
      </c>
      <c r="S52">
        <f t="shared" si="3"/>
        <v>0</v>
      </c>
    </row>
    <row r="53" spans="4:5" ht="12.75">
      <c r="D53" s="4"/>
      <c r="E53" s="2"/>
    </row>
    <row r="55" spans="6:11" ht="12.75">
      <c r="F55" s="5" t="s">
        <v>11</v>
      </c>
      <c r="G55" s="5" t="s">
        <v>12</v>
      </c>
      <c r="H55" s="5" t="s">
        <v>13</v>
      </c>
      <c r="I55" s="6" t="s">
        <v>14</v>
      </c>
      <c r="J55" s="5" t="s">
        <v>15</v>
      </c>
      <c r="K55" s="7" t="s">
        <v>16</v>
      </c>
    </row>
    <row r="56" ht="12.75">
      <c r="I56" s="3"/>
    </row>
    <row r="57" spans="4:11" ht="12.75">
      <c r="D57" s="7" t="s">
        <v>17</v>
      </c>
      <c r="F57" s="3">
        <f>SUM(F4:F52)</f>
        <v>85.4</v>
      </c>
      <c r="G57" s="3">
        <f>SUM(I4:I52)</f>
        <v>1034.7000000001747</v>
      </c>
      <c r="H57" s="3">
        <f>E4</f>
        <v>34856</v>
      </c>
      <c r="I57" s="3">
        <f>E52</f>
        <v>34857.958333333336</v>
      </c>
      <c r="J57" s="3">
        <f>H57+G57/F57/24</f>
        <v>34856.504830210775</v>
      </c>
      <c r="K57">
        <f>(I57-H57)*24</f>
        <v>47.00000000005821</v>
      </c>
    </row>
    <row r="58" spans="4:11" ht="12.75">
      <c r="D58" s="7" t="s">
        <v>18</v>
      </c>
      <c r="F58" s="3">
        <f>SUM(F7:F25)</f>
        <v>82.89999999999999</v>
      </c>
      <c r="G58" s="3">
        <f>SUM(I7:I25)</f>
        <v>1006.6000000002039</v>
      </c>
      <c r="H58" s="3">
        <f>E7</f>
        <v>34856.125</v>
      </c>
      <c r="I58" s="3">
        <f>E25</f>
        <v>34856.875</v>
      </c>
      <c r="J58" s="3">
        <f>H57+G58/F58/24</f>
        <v>34856.50593084037</v>
      </c>
      <c r="K58" s="8">
        <f>(I58-H58)*24</f>
        <v>18</v>
      </c>
    </row>
    <row r="60" ht="12.75">
      <c r="J60" s="9">
        <f>(J58-H58)*24</f>
        <v>9.142340168938972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dcterms:created xsi:type="dcterms:W3CDTF">2001-03-05T17:15:25Z</dcterms:created>
  <dcterms:modified xsi:type="dcterms:W3CDTF">2007-03-06T22:58:19Z</dcterms:modified>
  <cp:category/>
  <cp:version/>
  <cp:contentType/>
  <cp:contentStatus/>
</cp:coreProperties>
</file>